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3.jpeg" ContentType="image/jpeg"/>
  <Override PartName="/xl/media/image4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age de garde" sheetId="1" state="visible" r:id="rId2"/>
    <sheet name="DPGF" sheetId="2" state="visible" r:id="rId3"/>
    <sheet name="Paramètres" sheetId="3" state="hidden" r:id="rId4"/>
    <sheet name="Version" sheetId="4" state="hidden" r:id="rId5"/>
    <sheet name="Coordonnées Entreprise" sheetId="5" state="visible" r:id="rId6"/>
    <sheet name="Prestations supplémentaires" sheetId="6" state="visible" r:id="rId7"/>
  </sheets>
  <definedNames>
    <definedName function="false" hidden="false" localSheetId="1" name="_xlnm.Print_Titles" vbProcedure="false">DPGF!$1:$3</definedName>
    <definedName function="false" hidden="false" name="CODELOT" vbProcedure="false">Paramètres!$C$9</definedName>
    <definedName function="false" hidden="false" name="CPVILLEDOSSIER" vbProcedure="false">Paramètres!$C$26:$J$26</definedName>
    <definedName function="false" hidden="false" name="DATEVALEUR" vbProcedure="false">Paramètres!$C$13</definedName>
    <definedName function="false" hidden="false" name="INDICELOT" vbProcedure="false">Paramètres!$C$17</definedName>
    <definedName function="false" hidden="false" name="NUMDOSSIER" vbProcedure="false">Paramètres!$C$7</definedName>
    <definedName function="false" hidden="false" name="OBSERVATIONCONSULTE" vbProcedure="false">'Coordonnées Entreprise'!$C$28:$J$28</definedName>
    <definedName function="false" hidden="false" name="PARCELLEDOSSIER" vbProcedure="false">Paramètres!$C$28:$J$28</definedName>
    <definedName function="false" hidden="false" name="PHASELOT" vbProcedure="false">Paramètres!$C$15</definedName>
    <definedName function="false" hidden="false" name="RUEDOSSIER" vbProcedure="false">Paramètres!$C$24:$J$24</definedName>
    <definedName function="false" hidden="false" name="TAUXTVA1" vbProcedure="false">Paramètres!$C$19</definedName>
    <definedName function="false" hidden="false" name="TAUXTVA2" vbProcedure="false">Paramètres!$C$20</definedName>
    <definedName function="false" hidden="false" name="TAUXTVA3" vbProcedure="false">Paramètres!$C$21</definedName>
    <definedName function="false" hidden="false" name="TAUXTVA4" vbProcedure="false">Paramètres!$C$22</definedName>
    <definedName function="false" hidden="false" name="TIERSADRSSPOS" vbProcedure="false">'Coordonnées Entreprise'!$C$8:$J$8</definedName>
    <definedName function="false" hidden="false" name="TIERSBTPOS" vbProcedure="false">'Coordonnées Entreprise'!$C$16:$J$16</definedName>
    <definedName function="false" hidden="false" name="TIERSCONTACT" vbProcedure="false">'Coordonnées Entreprise'!$C$6:$J$6</definedName>
    <definedName function="false" hidden="false" name="TIERSCP" vbProcedure="false">'Coordonnées Entreprise'!$C$10:$J$10</definedName>
    <definedName function="false" hidden="false" name="TIERSEMAIL" vbProcedure="false">'Coordonnées Entreprise'!$C$24:$J$24</definedName>
    <definedName function="false" hidden="false" name="TIERSFAX" vbProcedure="false">'Coordonnées Entreprise'!$C$20:$J$20</definedName>
    <definedName function="false" hidden="false" name="TIERSLOCALITE" vbProcedure="false">'Coordonnées Entreprise'!$C$14:$J$14</definedName>
    <definedName function="false" hidden="false" name="TIERSNOM" vbProcedure="false">'Coordonnées Entreprise'!$C$4:$J$4</definedName>
    <definedName function="false" hidden="false" name="TIERSTEL" vbProcedure="false">'Coordonnées Entreprise'!$C$18:$J$18</definedName>
    <definedName function="false" hidden="false" name="TIERSTELP" vbProcedure="false">'Coordonnées Entreprise'!$C$22:$J$22</definedName>
    <definedName function="false" hidden="false" name="TIERSVILLE" vbProcedure="false">'Coordonnées Entreprise'!$C$12:$J$12</definedName>
    <definedName function="false" hidden="false" name="TITREDOC" vbProcedure="false">Paramètres!$C$3:$J$3</definedName>
    <definedName function="false" hidden="false" name="TITREDOSSIER" vbProcedure="false">Paramètres!$C$5:$J$5</definedName>
    <definedName function="false" hidden="false" name="TITRELOT" vbProcedure="false">Paramètres!$C$11:$J$11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<sst xmlns="http://schemas.openxmlformats.org/spreadsheetml/2006/main" count="1202" uniqueCount="314">
  <si>
    <t xml:space="preserve">MAITRE D'OUVRAGE
Etat - ministère de la transition ecologique et de la cohésion des territoires - Direction Interdépartementale routes Centre Est
L'Adret - 1 rue des Cévennes
73026 Chambéry cedex
Tél : 04 79 70 02 00</t>
  </si>
  <si>
    <t xml:space="preserve">ARCHITECTE : 
    Groupe EOLE
    49 Rue Aimé Bouchayer
    38170 Seyssinet Pariset
    Tél : 04 76 44 67 35
    Mél : info@groupe-eole.com</t>
  </si>
  <si>
    <t xml:space="preserve">BUREAU D'ETUDES : 
    SORAETEC
    2 Rue de la viscose
    38130 Echirolles
    Tél : 04 76 49 09 17
    Mél : soraetec@soraetec.com</t>
  </si>
  <si>
    <t xml:space="preserve">BE FLUIDES : 
    T.E.B
    18 Bois Michal
    38500 ST CASSIEN
    Tél : 04 76 35 36 55
    Mél : jir@teb-betfluides.fr</t>
  </si>
  <si>
    <t xml:space="preserve">ACOUSTICIEN : 
    ECHOLOGOS
    24 Boulevard de la Chantourne
    38700 La Tronche
    Tél : 04 76 89 36 63
    Mél : grenoble@echologos.com</t>
  </si>
  <si>
    <t xml:space="preserve">Dossier</t>
  </si>
  <si>
    <t xml:space="preserve">ECONOMISTE DE LA CONSTRUCTION : 
    A.N.M Ingénierie
    10 rue des marmottes
    38500 VOIRON
    Tél : 07 83 33 29 72
    Mél : n.monteiller@anm-ing.fr</t>
  </si>
  <si>
    <t xml:space="preserve">Date</t>
  </si>
  <si>
    <t xml:space="preserve">Phase</t>
  </si>
  <si>
    <t xml:space="preserve">Indice</t>
  </si>
  <si>
    <t xml:space="preserve">NIV</t>
  </si>
  <si>
    <t xml:space="preserve">CODE</t>
  </si>
  <si>
    <t xml:space="preserve">CODE_CAO</t>
  </si>
  <si>
    <t xml:space="preserve">TITRE1</t>
  </si>
  <si>
    <t xml:space="preserve">M1</t>
  </si>
  <si>
    <t xml:space="preserve">M2</t>
  </si>
  <si>
    <t xml:space="preserve">U</t>
  </si>
  <si>
    <t xml:space="preserve">QTE</t>
  </si>
  <si>
    <t xml:space="preserve">QTEENTR</t>
  </si>
  <si>
    <t xml:space="preserve">CRM</t>
  </si>
  <si>
    <t xml:space="preserve">CRT</t>
  </si>
  <si>
    <t xml:space="preserve">VAROPT</t>
  </si>
  <si>
    <t xml:space="preserve">TVA</t>
  </si>
  <si>
    <t xml:space="preserve">MARQUE</t>
  </si>
  <si>
    <t xml:space="preserve">REF</t>
  </si>
  <si>
    <t xml:space="preserve">COMM</t>
  </si>
  <si>
    <t xml:space="preserve">LOC</t>
  </si>
  <si>
    <t xml:space="preserve">Niveau</t>
  </si>
  <si>
    <t xml:space="preserve">Code</t>
  </si>
  <si>
    <t xml:space="preserve">Code CAO</t>
  </si>
  <si>
    <t xml:space="preserve">Désignation</t>
  </si>
  <si>
    <t xml:space="preserve">Qté</t>
  </si>
  <si>
    <t xml:space="preserve">Qté
Entr.</t>
  </si>
  <si>
    <t xml:space="preserve">P.U. HT</t>
  </si>
  <si>
    <t xml:space="preserve">P.T. HT</t>
  </si>
  <si>
    <t xml:space="preserve"> Variante /
 Option</t>
  </si>
  <si>
    <t xml:space="preserve">Numéro
 Option</t>
  </si>
  <si>
    <t xml:space="preserve">Taux TVA</t>
  </si>
  <si>
    <t xml:space="preserve">Marque</t>
  </si>
  <si>
    <t xml:space="preserve">Référence</t>
  </si>
  <si>
    <t xml:space="preserve">Commentaire</t>
  </si>
  <si>
    <t xml:space="preserve">Localisation</t>
  </si>
  <si>
    <t xml:space="preserve">À noter que seul le montant final du lot est contractuel. Les quantités sont indicatives.</t>
  </si>
  <si>
    <t xml:space="preserve">Lot n°6 : MENUISERIES INTERIEURES BOIS / AGENCEMENT</t>
  </si>
  <si>
    <t xml:space="preserve">3.&amp;</t>
  </si>
  <si>
    <t xml:space="preserve">DESCRIPTION DES OUVRAGES</t>
  </si>
  <si>
    <t xml:space="preserve">2.1</t>
  </si>
  <si>
    <t xml:space="preserve">Bloc porte de distribution E30</t>
  </si>
  <si>
    <t xml:space="preserve">4.T</t>
  </si>
  <si>
    <t xml:space="preserve">9.&amp;</t>
  </si>
  <si>
    <t xml:space="preserve">2.1.2</t>
  </si>
  <si>
    <t xml:space="preserve">Bloc-porte isoplane - AP - HB - 1V - SA - BDC - E30 - Dimensions :passage  0.83 x 2.04 mHT - Finition huisserie : à peindre - Parements vantail et chants : Stratifiés </t>
  </si>
  <si>
    <t xml:space="preserve">u</t>
  </si>
  <si>
    <t xml:space="preserve">9.T</t>
  </si>
  <si>
    <t xml:space="preserve">9.L</t>
  </si>
  <si>
    <t xml:space="preserve">2.1.3</t>
  </si>
  <si>
    <t xml:space="preserve">Bloc-porte pleine isoplane - AP - HB - 1V - SA - BDCC - E30 - Dimensions passage : 0.73 x 2.04 mHT - Finition huisserie : à peindre - Parements vantail et chants : Stratifiés</t>
  </si>
  <si>
    <t xml:space="preserve">2.1.4</t>
  </si>
  <si>
    <t xml:space="preserve">Bloc-porte pleine isoplane - AP - HB - 1V - SA - BDCC - E30 - Dimensions passage : 0.83 x 2.04 mHT - Finition huisserie : à peindre - Parements vantail et chants : Stratifiés</t>
  </si>
  <si>
    <t xml:space="preserve">2.1.5</t>
  </si>
  <si>
    <t xml:space="preserve">Bloc-porte pleine isoplane - AP - HB - 1V - SA - SSBM - E30 - Dimensions passage : 0.83 x 2.04 mHT - Finition huisserie : à peindre - Parements vantail et chants : Stratifiés</t>
  </si>
  <si>
    <t xml:space="preserve">2.1.6</t>
  </si>
  <si>
    <t xml:space="preserve">Bloc-porte pleine isoplane - AP - HB - 1V - SA - BDC - E30 - Dimensions : 0.93 x 2.04 mHT - Finition huisserie : à peindre - Parements vantail et chants : Stratifiés </t>
  </si>
  <si>
    <t xml:space="preserve">2.1.7</t>
  </si>
  <si>
    <t xml:space="preserve">Bloc-porte pleine isoplane - AP - HB - 1V - SA - SSBM - E30 - Dimensions passage : 0.93 x 2.04 mHT - Finition huisserie : à peindre - Parements vantail et chants : Stratifiés</t>
  </si>
  <si>
    <t xml:space="preserve">2.1.8</t>
  </si>
  <si>
    <t xml:space="preserve">Bloc-porte pleine isoplane - AP - HB - 1V - SA - SSBM - E30 - Dimensions passage : 1.03 x 2.04 mHT - Finition huisserie : à peindre - Parements vantail et chants : Stratifiés</t>
  </si>
  <si>
    <t xml:space="preserve">2.1.9</t>
  </si>
  <si>
    <t xml:space="preserve">Bloc-porte isoplane - AP - HB - 2VT - SA - SSBM - E30 - Dimensions passage : 1.20 (0.93+0.30) x 2.04 mHT - Finition huisserie : à peindre - Parements vantail et chants : Stratifiés</t>
  </si>
  <si>
    <t xml:space="preserve">2.1.10</t>
  </si>
  <si>
    <t xml:space="preserve">Bloc-porte isoplane - AP - HB - 2VT - SA - SSBM - E30 - Dimensions passage : 1.22 (0.93+0.30) x 2.04 mHT - Finition huisserie : à peindre - Parements vantail et chants : Stratifiés</t>
  </si>
  <si>
    <t xml:space="preserve">2.1.11</t>
  </si>
  <si>
    <t xml:space="preserve">Bloc-porte isoplane - AP - HB - 2VT - SA - SSBM - E30 - Dimensions passage : 1.32 (0.93+0.40) x 2.04 mHT - Finition huisserie : à peindre - Parements vantail et chants : Stratifiés</t>
  </si>
  <si>
    <t xml:space="preserve">2.1.12</t>
  </si>
  <si>
    <t xml:space="preserve">Bloc-porte isoplane - AP - HB - 2VT - SA - SSBM - E30 - Dimensions passage : 1.42 (0.93+0.50) x 2.10 mHT - Finition huisserie : à peindre - Parements vantail et chants : Stratifiés</t>
  </si>
  <si>
    <t xml:space="preserve">2.1.13</t>
  </si>
  <si>
    <t xml:space="preserve">Bloc-porte isoplane - AP - HB - 2VT - SA - SSBM - E30 - Dimensions passage : 1.50 (0.93+0.60) x 2.04 mHT - Finition huisserie : à peindre - Parements vantail et chants : Stratifiés</t>
  </si>
  <si>
    <t xml:space="preserve">2.1.14</t>
  </si>
  <si>
    <t xml:space="preserve">Bloc-porte isoplane - AP - HB - 2VT - SA - SSBM - E30 - Dimensions passage : 1.73 (0.93+0.80) x 2.04 mHT - Finition huisserie : à peindre - Parements vantail et chants : Stratifiés</t>
  </si>
  <si>
    <t xml:space="preserve">2.1.15</t>
  </si>
  <si>
    <t xml:space="preserve">Plus-value pour poignée de tirage pour refermeture sanitaire PMR</t>
  </si>
  <si>
    <t xml:space="preserve">2.1.16</t>
  </si>
  <si>
    <t xml:space="preserve">Ferme-porte hydraulique automatique</t>
  </si>
  <si>
    <t xml:space="preserve">4.&amp;</t>
  </si>
  <si>
    <t xml:space="preserve">2.2</t>
  </si>
  <si>
    <t xml:space="preserve">Bloc porte de distribution E30 destiné aux ambiances aquatiques ou bactériologiques</t>
  </si>
  <si>
    <t xml:space="preserve">2.2.2</t>
  </si>
  <si>
    <t xml:space="preserve">Bloc-porte isoplane - AP - HB - 1V - SA - BDCC - E30 - Dimensions : 0.83 x 2.04 mHT - Finition huisserie : PVC - Parements vantail et chants : Stratifiés  </t>
  </si>
  <si>
    <t xml:space="preserve">2.3</t>
  </si>
  <si>
    <t xml:space="preserve">Bloc porte de distribution EI30</t>
  </si>
  <si>
    <t xml:space="preserve">2.3.2</t>
  </si>
  <si>
    <t xml:space="preserve">Bloc-porte isoplane - AP - HB - 1V - SA - SSBM - EI30 - Dimensions passage : 0.83 x 2.04 mHT - Finition huisserie : à peindre - Parements vantail et chants : Stratifiés</t>
  </si>
  <si>
    <t xml:space="preserve">2.3.3</t>
  </si>
  <si>
    <t xml:space="preserve">Bloc-porte isoplane - AP - HB - 1V - SA - SSBM - EI30 - Dimensions passage : 0.93 x 2.04 mHT - Finition huisserie : à peindre - Parements vantail et chants : Stratifiés</t>
  </si>
  <si>
    <t xml:space="preserve">2.4</t>
  </si>
  <si>
    <t xml:space="preserve">Bloc porte vitrée</t>
  </si>
  <si>
    <t xml:space="preserve">2.4.1</t>
  </si>
  <si>
    <t xml:space="preserve">Bloc-porte vitré - AP - HB - 1V - SA - SSBM - E30 - Dimensions : 0.83 x 2.04 mHT - Finition huisserie : à peindre</t>
  </si>
  <si>
    <t xml:space="preserve">2.5</t>
  </si>
  <si>
    <t xml:space="preserve">Oculus</t>
  </si>
  <si>
    <t xml:space="preserve">2.5.1</t>
  </si>
  <si>
    <t xml:space="preserve">Plus-value pour intégration d'un oculus - dimensions 0.40 x 0.80m HT</t>
  </si>
  <si>
    <t xml:space="preserve">2.6</t>
  </si>
  <si>
    <t xml:space="preserve">Contrôle d'accès</t>
  </si>
  <si>
    <t xml:space="preserve">2.6.1</t>
  </si>
  <si>
    <t xml:space="preserve">Incidence financière pour fourniture et pose d'un contrôle d’accès par gâche électrique</t>
  </si>
  <si>
    <t xml:space="preserve">2.7</t>
  </si>
  <si>
    <t xml:space="preserve">Renforcement acoustique</t>
  </si>
  <si>
    <t xml:space="preserve">2.7.1</t>
  </si>
  <si>
    <t xml:space="preserve">Renforcement Acoustique de bloc-porte à un vantail neuf - Affaiblissement acoustique 35 dB</t>
  </si>
  <si>
    <t xml:space="preserve">2.7.2</t>
  </si>
  <si>
    <t xml:space="preserve">Renforcement Acoustique de bloc-porte à un vantail neuf - Affaiblissement acoustique 39 dB</t>
  </si>
  <si>
    <t xml:space="preserve">2.7.3</t>
  </si>
  <si>
    <t xml:space="preserve">Renforcement Acoustique de bloc-porte à un vantail neuf - Affaiblissement acoustique 41 dB</t>
  </si>
  <si>
    <t xml:space="preserve">2.8</t>
  </si>
  <si>
    <t xml:space="preserve">Organigramme</t>
  </si>
  <si>
    <t xml:space="preserve">2.8.1</t>
  </si>
  <si>
    <t xml:space="preserve">Organigramme </t>
  </si>
  <si>
    <t xml:space="preserve">F</t>
  </si>
  <si>
    <t xml:space="preserve">2.9</t>
  </si>
  <si>
    <t xml:space="preserve">Signalétique</t>
  </si>
  <si>
    <t xml:space="preserve">2.9.1</t>
  </si>
  <si>
    <t xml:space="preserve">Pictogramme de type BEZAULT ou techniquement équivalent </t>
  </si>
  <si>
    <t xml:space="preserve">2.9.2</t>
  </si>
  <si>
    <t xml:space="preserve">Panneaux en drapeau double face pour locaux nobles </t>
  </si>
  <si>
    <t xml:space="preserve">2.9.3</t>
  </si>
  <si>
    <t xml:space="preserve">Plans d'intervention et d'évacuation  </t>
  </si>
  <si>
    <t xml:space="preserve">ens</t>
  </si>
  <si>
    <t xml:space="preserve">2.9.4</t>
  </si>
  <si>
    <t xml:space="preserve">Panneau de consigne incendie </t>
  </si>
  <si>
    <t xml:space="preserve">2.10</t>
  </si>
  <si>
    <t xml:space="preserve">Divers</t>
  </si>
  <si>
    <t xml:space="preserve">2.10.1</t>
  </si>
  <si>
    <t xml:space="preserve">Miroir pour les sanitaires - Dimensions 60 x 100 cm Ht</t>
  </si>
  <si>
    <t xml:space="preserve">2.10.2</t>
  </si>
  <si>
    <t xml:space="preserve">Extincteur portatif à eau pulvérisé 6l</t>
  </si>
  <si>
    <t xml:space="preserve">2.10.3</t>
  </si>
  <si>
    <t xml:space="preserve">Extincteur portatif à CO2</t>
  </si>
  <si>
    <t xml:space="preserve">2.10.4</t>
  </si>
  <si>
    <t xml:space="preserve">Couvre-joint de dilatation en MDF - Finition à peindre</t>
  </si>
  <si>
    <t xml:space="preserve">ml</t>
  </si>
  <si>
    <t xml:space="preserve">2.10.5</t>
  </si>
  <si>
    <t xml:space="preserve">Tablette en bois dur verni de 25 mm d'épaisseur avec nez arrondi - Profondeur 25 cm</t>
  </si>
  <si>
    <t xml:space="preserve">2.11</t>
  </si>
  <si>
    <t xml:space="preserve">Traitement acoustique</t>
  </si>
  <si>
    <t xml:space="preserve">2.11.1</t>
  </si>
  <si>
    <t xml:space="preserve">Traitement acoustique mural en tasseaux bois - tasseaux 20 x 40 mm</t>
  </si>
  <si>
    <t xml:space="preserve">m2</t>
  </si>
  <si>
    <t xml:space="preserve">2.11.2</t>
  </si>
  <si>
    <t xml:space="preserve">Fourniture et pose de capteurs absorbants de type EQUILIBRE DESIGN COLOR des Etablissements TDAcoustic ou techniquement équivalent - Pose en plafonds et murale</t>
  </si>
  <si>
    <t xml:space="preserve">2.12</t>
  </si>
  <si>
    <t xml:space="preserve">Placards et aménagement de placard</t>
  </si>
  <si>
    <t xml:space="preserve">2.12.1</t>
  </si>
  <si>
    <t xml:space="preserve">Façades de placards coulissantes de type KENDOORS DES ETABLISSEMENTS SOGAL ou techniquement équivalent - Finition bois - Fourrures verticales à peindre - Hauteur : 2,50 m</t>
  </si>
  <si>
    <t xml:space="preserve">2.12.2</t>
  </si>
  <si>
    <t xml:space="preserve">Rayons et Séparations de Placards</t>
  </si>
  <si>
    <t xml:space="preserve">9.M.Z</t>
  </si>
  <si>
    <t xml:space="preserve">2.13</t>
  </si>
  <si>
    <t xml:space="preserve">Agencement zone accueil</t>
  </si>
  <si>
    <t xml:space="preserve">2.13.1</t>
  </si>
  <si>
    <t xml:space="preserve">Claustra en bois dur par lames verticales orientées à 45° de section 30 x 100 mm - Dimensions : 1.40 x 1.80 m HT environ - Finition verni en usine</t>
  </si>
  <si>
    <t xml:space="preserve">2.13.2</t>
  </si>
  <si>
    <t xml:space="preserve">Tablette haute stratifié - Épaisseur : 25 mm - Largeur : 30 cm + retombée verticale</t>
  </si>
  <si>
    <t xml:space="preserve">2.14</t>
  </si>
  <si>
    <t xml:space="preserve">Agencement zone cuisine</t>
  </si>
  <si>
    <t xml:space="preserve">2.14.1</t>
  </si>
  <si>
    <t xml:space="preserve">AM01.1 Meuble haut cuisine + colonne verticale sur une longueur totale de 3.48m comprenant : 5 éléments de 60 cm avec 1 porte battante et élément de 45cm avec 1 porte battante + 1 Colonne verticale de 45cm sous un élément haut avec 1 porte battante - Compris Étagères / Tablettes / Fileurs / Plinthes filantes / Poignée de tirage - Structure en mélaminé - Finition portes / façades / montants : Stratifié</t>
  </si>
  <si>
    <t xml:space="preserve">2.14.2</t>
  </si>
  <si>
    <t xml:space="preserve">AM01.2 Meuble bas zone café sur une longueur totale de 1.33m comprenant : 1 éléments bas de 130 cm avec 2 portes battantes + 1 Plan de travail sur une longueur de 133 cm - Compris Étagères / Tablettes / Fileurs / Plinthes filantes / Poignée de tirage - Structure en mélaminé - Finition portes / façades / montants : Stratifié</t>
  </si>
  <si>
    <t xml:space="preserve">2.14.3</t>
  </si>
  <si>
    <t xml:space="preserve">AM02 Meuble bas et haut cuisine sur une longueur totale de 3.48m comprenant : 1 élément bas de 60 cm avec 1 porte battante + 1 élément bas de 60cm avec 3 tiroirs de hauteur différentes + 1 élément bas de 100cm avec 2 portes battantes + 1 Plan de travail sur une longueur de 348 cm + plaque de cuisson 4 feux compris réservation + 1 élément haut de 120cm avec 2 portes battantes et hotte intégrée compris réservation - Compris Étagères / Tablettes / Fileurs / Plinthes filantes / Poignée de tirage - Structure en mélaminé - Finition portes / façades / montants : Stratifié</t>
  </si>
  <si>
    <t xml:space="preserve">2.14.4</t>
  </si>
  <si>
    <t xml:space="preserve">Plaque de cuisson 4 feux électriques à encastrer dans plan de travail</t>
  </si>
  <si>
    <t xml:space="preserve">2.14.5</t>
  </si>
  <si>
    <t xml:space="preserve">Hotte encastrable à intégrer dans meuble haut</t>
  </si>
  <si>
    <t xml:space="preserve">2.14.6</t>
  </si>
  <si>
    <t xml:space="preserve">AM03 Meuble bas et tablette mange debout sur une longueur totale de 5.17m formant un angle à 90°C comprenant : 4 éléments bas de 40 cm avec 1 portes battante + 1 plan de travail formant banc sur éléments bas d'une longueur de 159cm + 1 Plan de travail mange debout sur une longueur de 231 cm + 1 plan de travail mange debout sur une longueur de 127cm + 2 retombées verticales formant joue de chaque côté des plans de travail - Compris Étagères / Tablettes / Fileurs / Plinthes filantes / Poignée de tirage - Structure en mélaminé - Finition portes / façades / montants : Stratifié</t>
  </si>
  <si>
    <t xml:space="preserve">2.15</t>
  </si>
  <si>
    <t xml:space="preserve">Agencement zone réfectoire</t>
  </si>
  <si>
    <t xml:space="preserve">2.15.1</t>
  </si>
  <si>
    <t xml:space="preserve">AM04 Meuble bas zone télévision sur une longueur totale de 4.10m comprenant : 5 éléments bas de 40 cm avec 1 porte battante + 1 Plan de travail formant banc sur éléments bas d'une longueur de 202cm + 1 assise + coussin pour banquette + 4 éléments bas de 50cm avec 1 porte battante + 1 Plan de travail sur éléments bas d'une longueur de 208cm + 1 plan de travail en retombée pour raccordement entre les 2 plans de travail - Compris Étagères / Tablettes / Fileurs / Plinthes filantes / Poignée de tirage - Structure en mélaminé - Finition portes / façades / montants : Stratifié</t>
  </si>
  <si>
    <t xml:space="preserve">2.15.2</t>
  </si>
  <si>
    <t xml:space="preserve">AM04 Banquette d'assise haute densité</t>
  </si>
  <si>
    <t xml:space="preserve">2.15.3</t>
  </si>
  <si>
    <t xml:space="preserve">AM04 Coussin d'assise haute densité</t>
  </si>
  <si>
    <t xml:space="preserve">2.15.4</t>
  </si>
  <si>
    <t xml:space="preserve">AM04 Claustra en bois dur par lames verticales orientées à 45° de section 30 x 100 mm - Dimensions : 0.60 x 1.50 m HT environ - Finition verni en usine</t>
  </si>
  <si>
    <t xml:space="preserve">2.15.5</t>
  </si>
  <si>
    <t xml:space="preserve">AM04 Panneau stratifié compact pour habillage mural</t>
  </si>
  <si>
    <t xml:space="preserve">2.15.6</t>
  </si>
  <si>
    <t xml:space="preserve">AM04 Tablette haute stratifié - Épaisseur : 25 mm - Largeur : 10 cm</t>
  </si>
  <si>
    <t xml:space="preserve">2.15.7</t>
  </si>
  <si>
    <t xml:space="preserve">AM05 Meuble bas zone télévision formant U sur une longueur totale de 8.27m comprenant : 5 éléments bas de 40 cm avec 1 porte battante + 1 élément bas de 80cm dans vide perdu + 1 Plan de travail formant banc sur éléments bas d'une longueur de 280cm + 1 assise + coussin pour banquette + 3 éléments bas de 50cm avec 1 porte battante + 1 élément bas de 35cm dans vide perdu + 1 Plan de travail sur éléments bas d'une longueur de 185cm + 5 éléments bas de 40cm sans porte + 1 plan de travail formant tablette repose livres d'une longueur de 200cm + plan de travail en retombée en extrémité de tablette - Compris Étagères / Tablettes / Fileurs / Plinthes filantes / Poignée de tirage - Structure en mélaminé - Finition portes / façades / montants : Stratifié</t>
  </si>
  <si>
    <t xml:space="preserve">2.15.8</t>
  </si>
  <si>
    <t xml:space="preserve">AM05 Banquette d'assise haute densité</t>
  </si>
  <si>
    <t xml:space="preserve">2.15.9</t>
  </si>
  <si>
    <t xml:space="preserve">AM05 Coussin d'assise haute densité</t>
  </si>
  <si>
    <t xml:space="preserve">2.15.10</t>
  </si>
  <si>
    <t xml:space="preserve">AM05 Claustra en bois dur par lames verticales orientées à 45° de section 30 x 100 mm - Dimensions : 4.02 x 1.50 m HT environ - Finition verni en usine</t>
  </si>
  <si>
    <t xml:space="preserve">2.15.11</t>
  </si>
  <si>
    <t xml:space="preserve">AM05 Panneau stratifié compact pour habillage mural</t>
  </si>
  <si>
    <t xml:space="preserve">2.15.12</t>
  </si>
  <si>
    <t xml:space="preserve">AM05 Tablette haute stratifié - Épaisseur : 25 mm - Largeur : 10 cm</t>
  </si>
  <si>
    <t xml:space="preserve">2.16</t>
  </si>
  <si>
    <t xml:space="preserve">Agencement vestiaires</t>
  </si>
  <si>
    <t xml:space="preserve">2.16.1</t>
  </si>
  <si>
    <t xml:space="preserve">Banc mural</t>
  </si>
  <si>
    <t xml:space="preserve">2.16.2</t>
  </si>
  <si>
    <t xml:space="preserve">Patères sur lisse métallique</t>
  </si>
  <si>
    <t xml:space="preserve">2.16.3</t>
  </si>
  <si>
    <t xml:space="preserve">Cimaise bois au droit des patères - Finition à peindre</t>
  </si>
  <si>
    <t xml:space="preserve">2.17</t>
  </si>
  <si>
    <t xml:space="preserve">Agencement sanitaires et douches</t>
  </si>
  <si>
    <t xml:space="preserve">2.17.1</t>
  </si>
  <si>
    <t xml:space="preserve">Panneau pour séparation d'urinoirs - Dimensions : 36.5 x 1.30 cm Hauteur Environ - de type séparation urinoir mur / sol des établissements LDM EQUIPEMENT ou techniquement équivalent et esthétiquement similaire</t>
  </si>
  <si>
    <t xml:space="preserve">2.17.2</t>
  </si>
  <si>
    <t xml:space="preserve">Panneau + tablette formant fermeture des douches - Hauteur : 2.10 mHT de type stratiligne 2100 des établissements LDM EQUIPEMENT ou techniquement équivalent et esthétiquement similaire</t>
  </si>
  <si>
    <t xml:space="preserve">2.17.3</t>
  </si>
  <si>
    <t xml:space="preserve">Tablette haute stratifié - Épaisseur : 25 mm - Largeur : 25 cm</t>
  </si>
  <si>
    <t xml:space="preserve">Total H.T. :</t>
  </si>
  <si>
    <t xml:space="preserve">Total T.V.A. (20%) :</t>
  </si>
  <si>
    <t xml:space="preserve">Total T.T.C. :</t>
  </si>
  <si>
    <t xml:space="preserve">RECAPITULATIF
Lot n°6 : MENUISERIES INTERIEURES BOIS / AGENCEMENT</t>
  </si>
  <si>
    <t xml:space="preserve">RECAPITULATIF DES CHAPITRES</t>
  </si>
  <si>
    <t xml:space="preserve">2 - DESCRIPTION DES OUVRAGES</t>
  </si>
  <si>
    <t xml:space="preserve">- 2.1 - Bloc porte de distribution E30</t>
  </si>
  <si>
    <t xml:space="preserve">- 2.2 - Bloc porte de distribution E30 destiné aux ambiances aquatiques ou bactériologiques</t>
  </si>
  <si>
    <t xml:space="preserve">- 2.3 - Bloc porte de distribution EI30</t>
  </si>
  <si>
    <t xml:space="preserve">- 2.4 - Bloc porte vitrée</t>
  </si>
  <si>
    <t xml:space="preserve">- 2.5 - Oculus</t>
  </si>
  <si>
    <t xml:space="preserve">- 2.6 - Contrôle d'accès</t>
  </si>
  <si>
    <t xml:space="preserve">- 2.7 - Renforcement acoustique</t>
  </si>
  <si>
    <t xml:space="preserve">- 2.8 - Organigramme</t>
  </si>
  <si>
    <t xml:space="preserve">- 2.9 - Signalétique</t>
  </si>
  <si>
    <t xml:space="preserve">- 2.10 - Divers</t>
  </si>
  <si>
    <t xml:space="preserve">- 2.11 - Traitement acoustique</t>
  </si>
  <si>
    <t xml:space="preserve">- 2.12 - Placards et aménagement de placard</t>
  </si>
  <si>
    <t xml:space="preserve">- 2.13 - Agencement zone accueil</t>
  </si>
  <si>
    <t xml:space="preserve">- 2.14 - Agencement zone cuisine</t>
  </si>
  <si>
    <t xml:space="preserve">- 2.15 - Agencement zone réfectoire</t>
  </si>
  <si>
    <t xml:space="preserve">- 2.16 - Agencement vestiaires</t>
  </si>
  <si>
    <t xml:space="preserve">- 2.17 - Agencement sanitaires et douches</t>
  </si>
  <si>
    <t xml:space="preserve">Total du lot Lot n°6 : MENUISERIES INTERIEURES BOIS / AGENCEMENT</t>
  </si>
  <si>
    <t xml:space="preserve">Soit en toutes lettres TTC : </t>
  </si>
  <si>
    <t xml:space="preserve">Paramètres document</t>
  </si>
  <si>
    <t xml:space="preserve">1.</t>
  </si>
  <si>
    <t xml:space="preserve">Titre du document :</t>
  </si>
  <si>
    <t xml:space="preserve">DPGF</t>
  </si>
  <si>
    <t xml:space="preserve">2.</t>
  </si>
  <si>
    <t xml:space="preserve">Titre du dossier :</t>
  </si>
  <si>
    <t xml:space="preserve">Réhabilitation du centre d'entretien et d'intervention de Comboire à Echirolles</t>
  </si>
  <si>
    <t xml:space="preserve">3.</t>
  </si>
  <si>
    <t xml:space="preserve">Code du dossier</t>
  </si>
  <si>
    <t xml:space="preserve">23-40</t>
  </si>
  <si>
    <t xml:space="preserve">4.</t>
  </si>
  <si>
    <t xml:space="preserve">Code du lot / des lots :</t>
  </si>
  <si>
    <t xml:space="preserve">5.</t>
  </si>
  <si>
    <t xml:space="preserve">Titre du lot / des lots :</t>
  </si>
  <si>
    <t xml:space="preserve">6.</t>
  </si>
  <si>
    <t xml:space="preserve">Date de valeur du lot / des lots :</t>
  </si>
  <si>
    <t xml:space="preserve">05/05/2025</t>
  </si>
  <si>
    <t xml:space="preserve">7.</t>
  </si>
  <si>
    <t xml:space="preserve">Phase :</t>
  </si>
  <si>
    <t xml:space="preserve">PRO</t>
  </si>
  <si>
    <t xml:space="preserve">8.</t>
  </si>
  <si>
    <t xml:space="preserve">Indice :</t>
  </si>
  <si>
    <t xml:space="preserve">Plan archi 14/01/25</t>
  </si>
  <si>
    <t xml:space="preserve">Notes :</t>
  </si>
  <si>
    <t xml:space="preserve">- Le taux 0% est toujours supporté qu'il soit dans cette liste ou non</t>
  </si>
  <si>
    <t xml:space="preserve">- En dehors du taux 0%, vous pouvez renseigner au maximum 4 taux différents</t>
  </si>
  <si>
    <t xml:space="preserve">- Si votre lot contient plus de 4 taux différents, ou contient de la TVA proportionnelle, vous devez modifier manuellement la formule de calcul de TVA et de TTC dans le récapitulatif</t>
  </si>
  <si>
    <t xml:space="preserve">10.</t>
  </si>
  <si>
    <t xml:space="preserve">Rue du dossier</t>
  </si>
  <si>
    <t xml:space="preserve">rue de Comboire</t>
  </si>
  <si>
    <t xml:space="preserve">11.</t>
  </si>
  <si>
    <t xml:space="preserve">Code postal et ville du dossier</t>
  </si>
  <si>
    <t xml:space="preserve">38130 Echirolles</t>
  </si>
  <si>
    <t xml:space="preserve">12.</t>
  </si>
  <si>
    <t xml:space="preserve">Parcelle du dossier</t>
  </si>
  <si>
    <t xml:space="preserve">VERSION</t>
  </si>
  <si>
    <t xml:space="preserve">4.00</t>
  </si>
  <si>
    <t xml:space="preserve">TYPEDOC</t>
  </si>
  <si>
    <t xml:space="preserve">SHOWADJU</t>
  </si>
  <si>
    <t xml:space="preserve">RECAPSIMPLE</t>
  </si>
  <si>
    <t xml:space="preserve">SHOWMONTANTS</t>
  </si>
  <si>
    <t xml:space="preserve">SHOWQUANTITES</t>
  </si>
  <si>
    <t xml:space="preserve">MONTANTSSURTETE</t>
  </si>
  <si>
    <t xml:space="preserve">MARGE</t>
  </si>
  <si>
    <t xml:space="preserve">RECAPLOCNIV9</t>
  </si>
  <si>
    <t xml:space="preserve">LIST_VALIDATION_CHECKBOX</t>
  </si>
  <si>
    <t xml:space="preserve">X</t>
  </si>
  <si>
    <t xml:space="preserve">LOCALISE</t>
  </si>
  <si>
    <t xml:space="preserve">SRC</t>
  </si>
  <si>
    <t xml:space="preserve">DVS_APP</t>
  </si>
  <si>
    <t xml:space="preserve">Coordonnées entreprise</t>
  </si>
  <si>
    <t xml:space="preserve">Nom de l'entreprise</t>
  </si>
  <si>
    <t xml:space="preserve">Nom du contact</t>
  </si>
  <si>
    <t xml:space="preserve">Adresse postale</t>
  </si>
  <si>
    <t xml:space="preserve">Code postal</t>
  </si>
  <si>
    <t xml:space="preserve">Ville</t>
  </si>
  <si>
    <t xml:space="preserve">Localité</t>
  </si>
  <si>
    <t xml:space="preserve">Boîte postale</t>
  </si>
  <si>
    <t xml:space="preserve">Téléphone</t>
  </si>
  <si>
    <t xml:space="preserve">9.</t>
  </si>
  <si>
    <t xml:space="preserve">Fax</t>
  </si>
  <si>
    <t xml:space="preserve">Tél. Portable</t>
  </si>
  <si>
    <t xml:space="preserve">E-mail</t>
  </si>
  <si>
    <t xml:space="preserve">Observation : </t>
  </si>
  <si>
    <t xml:space="preserve">Prestations supplémentaires</t>
  </si>
  <si>
    <t xml:space="preserve">Titre de la prestation</t>
  </si>
  <si>
    <t xml:space="preserve">Unité</t>
  </si>
  <si>
    <t xml:space="preserve">Quantité</t>
  </si>
  <si>
    <t xml:space="preserve">Prix unitaire</t>
  </si>
  <si>
    <t xml:space="preserve">Prix total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</si>
</sst>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General"/>
    <numFmt numFmtId="166" formatCode="#,##0"/>
    <numFmt numFmtId="167" formatCode="#,##0.00"/>
    <numFmt numFmtId="168" formatCode="0.00\ %"/>
    <numFmt numFmtId="169" formatCode="#,##0.00\ [$€];[RED]\-#,##0.00\ [$€]"/>
    <numFmt numFmtId="170" formatCode="00000"/>
    <numFmt numFmtId="171" formatCode="0#\ ##\ ##\ ##\ ##"/>
    <numFmt numFmtId="172" formatCode="#,##0.000"/>
  </numFmts>
  <fonts count="2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u val="single"/>
      <sz val="18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6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8"/>
      <color rgb="FF000000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2"/>
      <color rgb="FF000000"/>
      <name val="Arial"/>
      <family val="2"/>
      <charset val="1"/>
    </font>
    <font>
      <b val="true"/>
      <u val="singl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FDFDF"/>
        <bgColor rgb="FFCCFFCC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4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7" fontId="4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7" fontId="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7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4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6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6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6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9" fontId="19" fillId="0" borderId="0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16" fillId="0" borderId="1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1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6" fillId="0" borderId="1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6" fillId="0" borderId="2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9" fillId="0" borderId="2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9" fillId="0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9" fillId="0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9" fillId="0" borderId="2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70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71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1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9" fillId="0" borderId="12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72" fontId="9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9" fontId="9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9" fontId="9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FDFD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jpeg"/><Relationship Id="rId2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309600</xdr:colOff>
      <xdr:row>2</xdr:row>
      <xdr:rowOff>47520</xdr:rowOff>
    </xdr:from>
    <xdr:to>
      <xdr:col>6</xdr:col>
      <xdr:colOff>531000</xdr:colOff>
      <xdr:row>8</xdr:row>
      <xdr:rowOff>65520</xdr:rowOff>
    </xdr:to>
    <xdr:pic>
      <xdr:nvPicPr>
        <xdr:cNvPr id="0" name="Picture 1" descr="{2232927e-20cc-4d2e-8280-7abffb7a4396}"/>
        <xdr:cNvPicPr/>
      </xdr:nvPicPr>
      <xdr:blipFill>
        <a:blip r:embed="rId1"/>
        <a:stretch/>
      </xdr:blipFill>
      <xdr:spPr>
        <a:xfrm>
          <a:off x="4426200" y="276120"/>
          <a:ext cx="1130760" cy="703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19080</xdr:colOff>
      <xdr:row>27</xdr:row>
      <xdr:rowOff>0</xdr:rowOff>
    </xdr:from>
    <xdr:to>
      <xdr:col>7</xdr:col>
      <xdr:colOff>951120</xdr:colOff>
      <xdr:row>44</xdr:row>
      <xdr:rowOff>112680</xdr:rowOff>
    </xdr:to>
    <xdr:pic>
      <xdr:nvPicPr>
        <xdr:cNvPr id="1" name="Picture 2" descr="{dc30acd6-b829-4c0c-b316-40fd47718607}"/>
        <xdr:cNvPicPr/>
      </xdr:nvPicPr>
      <xdr:blipFill>
        <a:blip r:embed="rId2"/>
        <a:stretch/>
      </xdr:blipFill>
      <xdr:spPr>
        <a:xfrm>
          <a:off x="3117960" y="3086280"/>
          <a:ext cx="3736800" cy="20556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I8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4140625" defaultRowHeight="9" zeroHeight="false" outlineLevelRow="0" outlineLevelCol="0"/>
  <cols>
    <col collapsed="false" customWidth="true" hidden="false" outlineLevel="0" max="1" min="1" style="0" width="0.11"/>
    <col collapsed="false" customWidth="true" hidden="false" outlineLevel="0" max="2" min="2" style="0" width="10.12"/>
    <col collapsed="false" customWidth="true" hidden="false" outlineLevel="0" max="3" min="3" style="0" width="31.35"/>
    <col collapsed="false" customWidth="true" hidden="false" outlineLevel="0" max="4" min="4" style="0" width="2.33"/>
    <col collapsed="false" customWidth="true" hidden="false" outlineLevel="0" max="5" min="5" style="0" width="14.43"/>
    <col collapsed="false" customWidth="true" hidden="false" outlineLevel="0" max="6" min="6" style="0" width="12.89"/>
    <col collapsed="false" customWidth="true" hidden="false" outlineLevel="0" max="7" min="7" style="0" width="12.44"/>
    <col collapsed="false" customWidth="true" hidden="false" outlineLevel="0" max="8" min="8" style="0" width="14.55"/>
    <col collapsed="false" customWidth="true" hidden="false" outlineLevel="0" max="9" min="9" style="0" width="2.12"/>
    <col collapsed="false" customWidth="true" hidden="false" outlineLevel="0" max="69" min="10" style="0" width="10.65"/>
  </cols>
  <sheetData>
    <row r="1" customFormat="false" ht="9" hidden="false" customHeight="true" outlineLevel="0" collapsed="false">
      <c r="B1" s="1"/>
      <c r="C1" s="2"/>
      <c r="D1" s="3"/>
      <c r="E1" s="3"/>
      <c r="F1" s="3"/>
      <c r="G1" s="3"/>
      <c r="H1" s="3"/>
      <c r="I1" s="4"/>
    </row>
    <row r="2" customFormat="false" ht="9" hidden="false" customHeight="true" outlineLevel="0" collapsed="false">
      <c r="B2" s="5"/>
      <c r="C2" s="6"/>
      <c r="D2" s="7"/>
      <c r="E2" s="8"/>
      <c r="F2" s="8"/>
      <c r="G2" s="8"/>
      <c r="H2" s="8"/>
      <c r="I2" s="9"/>
    </row>
    <row r="3" customFormat="false" ht="9" hidden="false" customHeight="true" outlineLevel="0" collapsed="false">
      <c r="B3" s="5"/>
      <c r="C3" s="6"/>
      <c r="D3" s="7"/>
      <c r="E3" s="8"/>
      <c r="F3" s="8"/>
      <c r="G3" s="8"/>
      <c r="H3" s="8"/>
      <c r="I3" s="9"/>
    </row>
    <row r="4" customFormat="false" ht="9" hidden="false" customHeight="true" outlineLevel="0" collapsed="false">
      <c r="B4" s="5"/>
      <c r="C4" s="6"/>
      <c r="D4" s="7"/>
      <c r="E4" s="8"/>
      <c r="F4" s="8"/>
      <c r="G4" s="8"/>
      <c r="H4" s="8"/>
      <c r="I4" s="9"/>
    </row>
    <row r="5" customFormat="false" ht="9" hidden="false" customHeight="true" outlineLevel="0" collapsed="false">
      <c r="B5" s="5"/>
      <c r="C5" s="6"/>
      <c r="D5" s="7"/>
      <c r="E5" s="8"/>
      <c r="F5" s="8"/>
      <c r="G5" s="8"/>
      <c r="H5" s="8"/>
      <c r="I5" s="9"/>
    </row>
    <row r="6" customFormat="false" ht="9" hidden="false" customHeight="true" outlineLevel="0" collapsed="false">
      <c r="B6" s="5"/>
      <c r="C6" s="6"/>
      <c r="D6" s="7"/>
      <c r="E6" s="8"/>
      <c r="F6" s="8"/>
      <c r="G6" s="8"/>
      <c r="H6" s="8"/>
      <c r="I6" s="9"/>
    </row>
    <row r="7" customFormat="false" ht="9" hidden="false" customHeight="true" outlineLevel="0" collapsed="false">
      <c r="B7" s="5"/>
      <c r="C7" s="6"/>
      <c r="D7" s="7"/>
      <c r="E7" s="8"/>
      <c r="F7" s="8"/>
      <c r="G7" s="8"/>
      <c r="H7" s="8"/>
      <c r="I7" s="9"/>
    </row>
    <row r="8" customFormat="false" ht="9" hidden="false" customHeight="true" outlineLevel="0" collapsed="false">
      <c r="B8" s="5"/>
      <c r="C8" s="6"/>
      <c r="D8" s="7"/>
      <c r="E8" s="8"/>
      <c r="F8" s="8"/>
      <c r="G8" s="8"/>
      <c r="H8" s="8"/>
      <c r="I8" s="9"/>
    </row>
    <row r="9" customFormat="false" ht="9" hidden="false" customHeight="true" outlineLevel="0" collapsed="false">
      <c r="B9" s="5"/>
      <c r="C9" s="6"/>
      <c r="D9" s="7"/>
      <c r="E9" s="8"/>
      <c r="F9" s="8"/>
      <c r="G9" s="8"/>
      <c r="H9" s="8"/>
      <c r="I9" s="9"/>
    </row>
    <row r="10" customFormat="false" ht="9" hidden="false" customHeight="true" outlineLevel="0" collapsed="false">
      <c r="B10" s="5"/>
      <c r="C10" s="6"/>
      <c r="D10" s="7"/>
      <c r="E10" s="8"/>
      <c r="F10" s="8"/>
      <c r="G10" s="8"/>
      <c r="H10" s="8"/>
      <c r="I10" s="9"/>
    </row>
    <row r="11" customFormat="false" ht="9" hidden="false" customHeight="true" outlineLevel="0" collapsed="false">
      <c r="B11" s="5"/>
      <c r="C11" s="6"/>
      <c r="D11" s="7"/>
      <c r="E11" s="10" t="str">
        <f aca="false">IF(Paramètres!C5&lt;&gt;"",Paramètres!C5,"")</f>
        <v>Réhabilitation du centre d'entretien et d'intervention de Comboire à Echirolles</v>
      </c>
      <c r="F11" s="10"/>
      <c r="G11" s="10"/>
      <c r="H11" s="10"/>
      <c r="I11" s="9"/>
    </row>
    <row r="12" customFormat="false" ht="9" hidden="false" customHeight="true" outlineLevel="0" collapsed="false">
      <c r="B12" s="5"/>
      <c r="C12" s="6"/>
      <c r="D12" s="7"/>
      <c r="E12" s="10"/>
      <c r="F12" s="10"/>
      <c r="G12" s="10"/>
      <c r="H12" s="10"/>
      <c r="I12" s="9"/>
    </row>
    <row r="13" customFormat="false" ht="9" hidden="false" customHeight="true" outlineLevel="0" collapsed="false">
      <c r="B13" s="5"/>
      <c r="C13" s="6"/>
      <c r="D13" s="7"/>
      <c r="E13" s="10"/>
      <c r="F13" s="10"/>
      <c r="G13" s="10"/>
      <c r="H13" s="10"/>
      <c r="I13" s="9"/>
    </row>
    <row r="14" customFormat="false" ht="9" hidden="false" customHeight="true" outlineLevel="0" collapsed="false">
      <c r="B14" s="5"/>
      <c r="C14" s="6"/>
      <c r="D14" s="7"/>
      <c r="E14" s="10"/>
      <c r="F14" s="10"/>
      <c r="G14" s="10"/>
      <c r="H14" s="10"/>
      <c r="I14" s="9"/>
    </row>
    <row r="15" customFormat="false" ht="9" hidden="false" customHeight="true" outlineLevel="0" collapsed="false">
      <c r="B15" s="5"/>
      <c r="C15" s="6"/>
      <c r="D15" s="7"/>
      <c r="E15" s="10"/>
      <c r="F15" s="10"/>
      <c r="G15" s="10"/>
      <c r="H15" s="10"/>
      <c r="I15" s="9"/>
    </row>
    <row r="16" customFormat="false" ht="9" hidden="false" customHeight="true" outlineLevel="0" collapsed="false">
      <c r="B16" s="5"/>
      <c r="C16" s="6"/>
      <c r="D16" s="7"/>
      <c r="E16" s="10"/>
      <c r="F16" s="10"/>
      <c r="G16" s="10"/>
      <c r="H16" s="10"/>
      <c r="I16" s="9"/>
    </row>
    <row r="17" customFormat="false" ht="9" hidden="false" customHeight="true" outlineLevel="0" collapsed="false">
      <c r="B17" s="5"/>
      <c r="C17" s="6"/>
      <c r="D17" s="7"/>
      <c r="E17" s="10"/>
      <c r="F17" s="10"/>
      <c r="G17" s="10"/>
      <c r="H17" s="10"/>
      <c r="I17" s="9"/>
    </row>
    <row r="18" customFormat="false" ht="9" hidden="false" customHeight="true" outlineLevel="0" collapsed="false">
      <c r="B18" s="5"/>
      <c r="C18" s="6"/>
      <c r="D18" s="7"/>
      <c r="E18" s="10"/>
      <c r="F18" s="10"/>
      <c r="G18" s="10"/>
      <c r="H18" s="10"/>
      <c r="I18" s="9"/>
    </row>
    <row r="19" customFormat="false" ht="9" hidden="false" customHeight="true" outlineLevel="0" collapsed="false">
      <c r="B19" s="5"/>
      <c r="C19" s="6"/>
      <c r="D19" s="7"/>
      <c r="E19" s="10"/>
      <c r="F19" s="10"/>
      <c r="G19" s="10"/>
      <c r="H19" s="10"/>
      <c r="I19" s="9"/>
    </row>
    <row r="20" customFormat="false" ht="9" hidden="false" customHeight="true" outlineLevel="0" collapsed="false">
      <c r="B20" s="5"/>
      <c r="C20" s="6"/>
      <c r="D20" s="7"/>
      <c r="E20" s="10" t="str">
        <f aca="false">IF(Paramètres!C24&lt;&gt;"",Paramètres!C24,"") &amp; CHAR(10) &amp; IF(Paramètres!C26&lt;&gt;"",Paramètres!C26,"") &amp; CHAR(10) &amp; IF(Paramètres!C28&lt;&gt;"",Paramètres!C28,"")</f>
        <v>rue de Comboire
38130 Echirolles</v>
      </c>
      <c r="F20" s="10"/>
      <c r="G20" s="10"/>
      <c r="H20" s="10"/>
      <c r="I20" s="9"/>
    </row>
    <row r="21" customFormat="false" ht="9" hidden="false" customHeight="true" outlineLevel="0" collapsed="false">
      <c r="B21" s="5"/>
      <c r="C21" s="6"/>
      <c r="D21" s="7"/>
      <c r="E21" s="10"/>
      <c r="F21" s="10"/>
      <c r="G21" s="10"/>
      <c r="H21" s="10"/>
      <c r="I21" s="9"/>
    </row>
    <row r="22" customFormat="false" ht="9" hidden="false" customHeight="true" outlineLevel="0" collapsed="false">
      <c r="B22" s="5"/>
      <c r="C22" s="6"/>
      <c r="D22" s="7"/>
      <c r="E22" s="10"/>
      <c r="F22" s="10"/>
      <c r="G22" s="10"/>
      <c r="H22" s="10"/>
      <c r="I22" s="9"/>
    </row>
    <row r="23" customFormat="false" ht="9" hidden="false" customHeight="true" outlineLevel="0" collapsed="false">
      <c r="B23" s="5"/>
      <c r="C23" s="6"/>
      <c r="D23" s="7"/>
      <c r="E23" s="10"/>
      <c r="F23" s="10"/>
      <c r="G23" s="10"/>
      <c r="H23" s="10"/>
      <c r="I23" s="9"/>
    </row>
    <row r="24" customFormat="false" ht="9" hidden="false" customHeight="true" outlineLevel="0" collapsed="false">
      <c r="B24" s="5"/>
      <c r="C24" s="6"/>
      <c r="D24" s="7"/>
      <c r="E24" s="10"/>
      <c r="F24" s="10"/>
      <c r="G24" s="10"/>
      <c r="H24" s="10"/>
      <c r="I24" s="9"/>
    </row>
    <row r="25" customFormat="false" ht="9" hidden="false" customHeight="true" outlineLevel="0" collapsed="false">
      <c r="B25" s="5"/>
      <c r="C25" s="6"/>
      <c r="D25" s="7"/>
      <c r="E25" s="10"/>
      <c r="F25" s="10"/>
      <c r="G25" s="10"/>
      <c r="H25" s="10"/>
      <c r="I25" s="9"/>
    </row>
    <row r="26" customFormat="false" ht="9" hidden="false" customHeight="true" outlineLevel="0" collapsed="false">
      <c r="B26" s="5"/>
      <c r="C26" s="6"/>
      <c r="D26" s="7"/>
      <c r="E26" s="10"/>
      <c r="F26" s="10"/>
      <c r="G26" s="10"/>
      <c r="H26" s="10"/>
      <c r="I26" s="9"/>
    </row>
    <row r="27" customFormat="false" ht="9" hidden="false" customHeight="true" outlineLevel="0" collapsed="false">
      <c r="B27" s="5"/>
      <c r="C27" s="6"/>
      <c r="D27" s="7"/>
      <c r="E27" s="10"/>
      <c r="F27" s="10"/>
      <c r="G27" s="10"/>
      <c r="H27" s="10"/>
      <c r="I27" s="9"/>
    </row>
    <row r="28" customFormat="false" ht="9" hidden="false" customHeight="true" outlineLevel="0" collapsed="false">
      <c r="B28" s="5"/>
      <c r="C28" s="6"/>
      <c r="D28" s="7"/>
      <c r="E28" s="8"/>
      <c r="F28" s="8"/>
      <c r="G28" s="8"/>
      <c r="H28" s="8"/>
      <c r="I28" s="9"/>
    </row>
    <row r="29" customFormat="false" ht="9" hidden="false" customHeight="true" outlineLevel="0" collapsed="false">
      <c r="B29" s="5"/>
      <c r="C29" s="6"/>
      <c r="D29" s="7"/>
      <c r="E29" s="8"/>
      <c r="F29" s="8"/>
      <c r="G29" s="8"/>
      <c r="H29" s="8"/>
      <c r="I29" s="9"/>
    </row>
    <row r="30" customFormat="false" ht="9" hidden="false" customHeight="true" outlineLevel="0" collapsed="false">
      <c r="B30" s="5"/>
      <c r="C30" s="6"/>
      <c r="D30" s="7"/>
      <c r="E30" s="8"/>
      <c r="F30" s="8"/>
      <c r="G30" s="8"/>
      <c r="H30" s="8"/>
      <c r="I30" s="9"/>
    </row>
    <row r="31" customFormat="false" ht="9" hidden="false" customHeight="true" outlineLevel="0" collapsed="false">
      <c r="B31" s="5"/>
      <c r="C31" s="6"/>
      <c r="D31" s="7"/>
      <c r="E31" s="8"/>
      <c r="F31" s="8"/>
      <c r="G31" s="8"/>
      <c r="H31" s="8"/>
      <c r="I31" s="9"/>
    </row>
    <row r="32" customFormat="false" ht="9" hidden="false" customHeight="true" outlineLevel="0" collapsed="false">
      <c r="B32" s="5"/>
      <c r="C32" s="6"/>
      <c r="D32" s="7"/>
      <c r="E32" s="8"/>
      <c r="F32" s="8"/>
      <c r="G32" s="8"/>
      <c r="H32" s="8"/>
      <c r="I32" s="9"/>
    </row>
    <row r="33" customFormat="false" ht="9" hidden="false" customHeight="true" outlineLevel="0" collapsed="false">
      <c r="B33" s="5"/>
      <c r="C33" s="6"/>
      <c r="D33" s="7"/>
      <c r="E33" s="8"/>
      <c r="F33" s="8"/>
      <c r="G33" s="8"/>
      <c r="H33" s="8"/>
      <c r="I33" s="9"/>
    </row>
    <row r="34" customFormat="false" ht="9" hidden="false" customHeight="true" outlineLevel="0" collapsed="false">
      <c r="B34" s="5"/>
      <c r="C34" s="6"/>
      <c r="D34" s="7"/>
      <c r="E34" s="8"/>
      <c r="F34" s="8"/>
      <c r="G34" s="8"/>
      <c r="H34" s="8"/>
      <c r="I34" s="9"/>
    </row>
    <row r="35" customFormat="false" ht="9" hidden="false" customHeight="true" outlineLevel="0" collapsed="false">
      <c r="B35" s="5"/>
      <c r="C35" s="6"/>
      <c r="D35" s="7"/>
      <c r="E35" s="8"/>
      <c r="F35" s="8"/>
      <c r="G35" s="8"/>
      <c r="H35" s="8"/>
      <c r="I35" s="9"/>
    </row>
    <row r="36" customFormat="false" ht="9" hidden="false" customHeight="true" outlineLevel="0" collapsed="false">
      <c r="B36" s="5"/>
      <c r="C36" s="6"/>
      <c r="D36" s="7"/>
      <c r="E36" s="8"/>
      <c r="F36" s="8"/>
      <c r="G36" s="8"/>
      <c r="H36" s="8"/>
      <c r="I36" s="9"/>
    </row>
    <row r="37" customFormat="false" ht="9" hidden="false" customHeight="true" outlineLevel="0" collapsed="false">
      <c r="B37" s="5"/>
      <c r="C37" s="6"/>
      <c r="D37" s="7"/>
      <c r="E37" s="8"/>
      <c r="F37" s="8"/>
      <c r="G37" s="8"/>
      <c r="H37" s="8"/>
      <c r="I37" s="9"/>
    </row>
    <row r="38" customFormat="false" ht="9" hidden="false" customHeight="true" outlineLevel="0" collapsed="false">
      <c r="B38" s="5"/>
      <c r="C38" s="6"/>
      <c r="D38" s="7"/>
      <c r="E38" s="8"/>
      <c r="F38" s="8"/>
      <c r="G38" s="8"/>
      <c r="H38" s="8"/>
      <c r="I38" s="9"/>
    </row>
    <row r="39" customFormat="false" ht="9" hidden="false" customHeight="true" outlineLevel="0" collapsed="false">
      <c r="B39" s="5"/>
      <c r="C39" s="6"/>
      <c r="D39" s="7"/>
      <c r="E39" s="8"/>
      <c r="F39" s="8"/>
      <c r="G39" s="8"/>
      <c r="H39" s="8"/>
      <c r="I39" s="9"/>
    </row>
    <row r="40" customFormat="false" ht="9" hidden="false" customHeight="true" outlineLevel="0" collapsed="false">
      <c r="B40" s="5"/>
      <c r="C40" s="6"/>
      <c r="D40" s="7"/>
      <c r="E40" s="8"/>
      <c r="F40" s="8"/>
      <c r="G40" s="8"/>
      <c r="H40" s="8"/>
      <c r="I40" s="9"/>
    </row>
    <row r="41" customFormat="false" ht="9" hidden="false" customHeight="true" outlineLevel="0" collapsed="false">
      <c r="B41" s="5"/>
      <c r="C41" s="6"/>
      <c r="D41" s="7"/>
      <c r="E41" s="8"/>
      <c r="F41" s="8"/>
      <c r="G41" s="8"/>
      <c r="H41" s="8"/>
      <c r="I41" s="9"/>
    </row>
    <row r="42" customFormat="false" ht="9" hidden="false" customHeight="true" outlineLevel="0" collapsed="false">
      <c r="B42" s="5"/>
      <c r="C42" s="6"/>
      <c r="D42" s="7"/>
      <c r="E42" s="8"/>
      <c r="F42" s="8"/>
      <c r="G42" s="8"/>
      <c r="H42" s="8"/>
      <c r="I42" s="9"/>
    </row>
    <row r="43" customFormat="false" ht="9" hidden="false" customHeight="true" outlineLevel="0" collapsed="false">
      <c r="B43" s="5"/>
      <c r="C43" s="6"/>
      <c r="D43" s="7"/>
      <c r="E43" s="8"/>
      <c r="F43" s="8"/>
      <c r="G43" s="8"/>
      <c r="H43" s="8"/>
      <c r="I43" s="9"/>
    </row>
    <row r="44" customFormat="false" ht="9" hidden="false" customHeight="true" outlineLevel="0" collapsed="false">
      <c r="B44" s="5"/>
      <c r="C44" s="6"/>
      <c r="D44" s="7"/>
      <c r="E44" s="8"/>
      <c r="F44" s="8"/>
      <c r="G44" s="8"/>
      <c r="H44" s="8"/>
      <c r="I44" s="9"/>
    </row>
    <row r="45" customFormat="false" ht="9" hidden="false" customHeight="true" outlineLevel="0" collapsed="false">
      <c r="B45" s="5"/>
      <c r="C45" s="6"/>
      <c r="D45" s="7"/>
      <c r="E45" s="8"/>
      <c r="F45" s="8"/>
      <c r="G45" s="8"/>
      <c r="H45" s="8"/>
      <c r="I45" s="9"/>
    </row>
    <row r="46" customFormat="false" ht="9" hidden="false" customHeight="true" outlineLevel="0" collapsed="false">
      <c r="B46" s="5"/>
      <c r="C46" s="6"/>
      <c r="D46" s="7"/>
      <c r="E46" s="7"/>
      <c r="F46" s="7"/>
      <c r="G46" s="7"/>
      <c r="H46" s="7"/>
      <c r="I46" s="9"/>
    </row>
    <row r="47" customFormat="false" ht="9" hidden="false" customHeight="true" outlineLevel="0" collapsed="false">
      <c r="B47" s="5"/>
      <c r="C47" s="6"/>
      <c r="D47" s="7"/>
      <c r="E47" s="11" t="s">
        <v>0</v>
      </c>
      <c r="F47" s="11"/>
      <c r="G47" s="11"/>
      <c r="H47" s="11"/>
      <c r="I47" s="9"/>
    </row>
    <row r="48" customFormat="false" ht="9" hidden="false" customHeight="true" outlineLevel="0" collapsed="false">
      <c r="B48" s="5"/>
      <c r="C48" s="6"/>
      <c r="D48" s="7"/>
      <c r="E48" s="11"/>
      <c r="F48" s="11"/>
      <c r="G48" s="11"/>
      <c r="H48" s="11"/>
      <c r="I48" s="9"/>
    </row>
    <row r="49" customFormat="false" ht="9" hidden="false" customHeight="true" outlineLevel="0" collapsed="false">
      <c r="B49" s="5"/>
      <c r="C49" s="6"/>
      <c r="D49" s="7"/>
      <c r="E49" s="11"/>
      <c r="F49" s="11"/>
      <c r="G49" s="11"/>
      <c r="H49" s="11"/>
      <c r="I49" s="9"/>
    </row>
    <row r="50" customFormat="false" ht="9" hidden="false" customHeight="true" outlineLevel="0" collapsed="false">
      <c r="B50" s="5"/>
      <c r="C50" s="6"/>
      <c r="D50" s="7"/>
      <c r="E50" s="11"/>
      <c r="F50" s="11"/>
      <c r="G50" s="11"/>
      <c r="H50" s="11"/>
      <c r="I50" s="9"/>
    </row>
    <row r="51" customFormat="false" ht="9" hidden="false" customHeight="true" outlineLevel="0" collapsed="false">
      <c r="B51" s="5"/>
      <c r="C51" s="6"/>
      <c r="D51" s="7"/>
      <c r="E51" s="11"/>
      <c r="F51" s="11"/>
      <c r="G51" s="11"/>
      <c r="H51" s="11"/>
      <c r="I51" s="9"/>
    </row>
    <row r="52" customFormat="false" ht="9" hidden="false" customHeight="true" outlineLevel="0" collapsed="false">
      <c r="B52" s="12" t="s">
        <v>1</v>
      </c>
      <c r="C52" s="12"/>
      <c r="D52" s="7"/>
      <c r="E52" s="11"/>
      <c r="F52" s="11"/>
      <c r="G52" s="11"/>
      <c r="H52" s="11"/>
      <c r="I52" s="9"/>
    </row>
    <row r="53" customFormat="false" ht="9" hidden="false" customHeight="true" outlineLevel="0" collapsed="false">
      <c r="B53" s="12"/>
      <c r="C53" s="12"/>
      <c r="D53" s="7"/>
      <c r="E53" s="11"/>
      <c r="F53" s="11"/>
      <c r="G53" s="11"/>
      <c r="H53" s="11"/>
      <c r="I53" s="9"/>
    </row>
    <row r="54" customFormat="false" ht="9" hidden="false" customHeight="true" outlineLevel="0" collapsed="false">
      <c r="B54" s="12"/>
      <c r="C54" s="12"/>
      <c r="D54" s="7"/>
      <c r="E54" s="11"/>
      <c r="F54" s="11"/>
      <c r="G54" s="11"/>
      <c r="H54" s="11"/>
      <c r="I54" s="9"/>
    </row>
    <row r="55" customFormat="false" ht="9" hidden="false" customHeight="true" outlineLevel="0" collapsed="false">
      <c r="B55" s="12"/>
      <c r="C55" s="12"/>
      <c r="D55" s="7"/>
      <c r="E55" s="11"/>
      <c r="F55" s="11"/>
      <c r="G55" s="11"/>
      <c r="H55" s="11"/>
      <c r="I55" s="9"/>
    </row>
    <row r="56" customFormat="false" ht="9" hidden="false" customHeight="true" outlineLevel="0" collapsed="false">
      <c r="B56" s="12"/>
      <c r="C56" s="12"/>
      <c r="D56" s="7"/>
      <c r="E56" s="11"/>
      <c r="F56" s="11"/>
      <c r="G56" s="11"/>
      <c r="H56" s="11"/>
      <c r="I56" s="9"/>
    </row>
    <row r="57" customFormat="false" ht="9" hidden="false" customHeight="true" outlineLevel="0" collapsed="false">
      <c r="B57" s="12"/>
      <c r="C57" s="12"/>
      <c r="D57" s="7"/>
      <c r="E57" s="11"/>
      <c r="F57" s="11"/>
      <c r="G57" s="11"/>
      <c r="H57" s="11"/>
      <c r="I57" s="9"/>
    </row>
    <row r="58" customFormat="false" ht="9" hidden="false" customHeight="true" outlineLevel="0" collapsed="false">
      <c r="B58" s="12"/>
      <c r="C58" s="12"/>
      <c r="D58" s="7"/>
      <c r="E58" s="11"/>
      <c r="F58" s="11"/>
      <c r="G58" s="11"/>
      <c r="H58" s="11"/>
      <c r="I58" s="9"/>
    </row>
    <row r="59" customFormat="false" ht="9" hidden="false" customHeight="true" outlineLevel="0" collapsed="false">
      <c r="B59" s="12" t="s">
        <v>2</v>
      </c>
      <c r="C59" s="12"/>
      <c r="D59" s="7"/>
      <c r="E59" s="11"/>
      <c r="F59" s="11"/>
      <c r="G59" s="11"/>
      <c r="H59" s="11"/>
      <c r="I59" s="9"/>
    </row>
    <row r="60" customFormat="false" ht="9" hidden="false" customHeight="true" outlineLevel="0" collapsed="false">
      <c r="B60" s="12"/>
      <c r="C60" s="12"/>
      <c r="D60" s="7"/>
      <c r="E60" s="11"/>
      <c r="F60" s="11"/>
      <c r="G60" s="11"/>
      <c r="H60" s="11"/>
      <c r="I60" s="9"/>
    </row>
    <row r="61" customFormat="false" ht="9" hidden="false" customHeight="true" outlineLevel="0" collapsed="false">
      <c r="B61" s="12"/>
      <c r="C61" s="12"/>
      <c r="D61" s="7"/>
      <c r="E61" s="7"/>
      <c r="F61" s="7"/>
      <c r="G61" s="7"/>
      <c r="H61" s="7"/>
      <c r="I61" s="9"/>
    </row>
    <row r="62" customFormat="false" ht="9" hidden="false" customHeight="true" outlineLevel="0" collapsed="false">
      <c r="B62" s="12"/>
      <c r="C62" s="12"/>
      <c r="D62" s="7"/>
      <c r="E62" s="13" t="str">
        <f aca="false">IF(Paramètres!C9&lt;&gt;"",Paramètres!C9,"")</f>
        <v/>
      </c>
      <c r="F62" s="13"/>
      <c r="G62" s="13"/>
      <c r="H62" s="13"/>
      <c r="I62" s="9"/>
    </row>
    <row r="63" customFormat="false" ht="9" hidden="false" customHeight="true" outlineLevel="0" collapsed="false">
      <c r="B63" s="12"/>
      <c r="C63" s="12"/>
      <c r="D63" s="7"/>
      <c r="E63" s="13"/>
      <c r="F63" s="13"/>
      <c r="G63" s="13"/>
      <c r="H63" s="13"/>
      <c r="I63" s="9"/>
    </row>
    <row r="64" customFormat="false" ht="9" hidden="false" customHeight="true" outlineLevel="0" collapsed="false">
      <c r="B64" s="12"/>
      <c r="C64" s="12"/>
      <c r="D64" s="7"/>
      <c r="E64" s="13"/>
      <c r="F64" s="13"/>
      <c r="G64" s="13"/>
      <c r="H64" s="13"/>
      <c r="I64" s="9"/>
    </row>
    <row r="65" customFormat="false" ht="9" hidden="false" customHeight="true" outlineLevel="0" collapsed="false">
      <c r="B65" s="12"/>
      <c r="C65" s="12"/>
      <c r="D65" s="7"/>
      <c r="E65" s="13"/>
      <c r="F65" s="13"/>
      <c r="G65" s="13"/>
      <c r="H65" s="13"/>
      <c r="I65" s="9"/>
    </row>
    <row r="66" customFormat="false" ht="9" hidden="false" customHeight="true" outlineLevel="0" collapsed="false">
      <c r="B66" s="12" t="s">
        <v>3</v>
      </c>
      <c r="C66" s="12"/>
      <c r="D66" s="7"/>
      <c r="E66" s="14" t="str">
        <f aca="false">IF(Paramètres!C11&lt;&gt;"",Paramètres!C11,"")</f>
        <v>Lot n°6 : MENUISERIES INTERIEURES BOIS / AGENCEMENT</v>
      </c>
      <c r="F66" s="14"/>
      <c r="G66" s="14"/>
      <c r="H66" s="14"/>
      <c r="I66" s="9"/>
    </row>
    <row r="67" customFormat="false" ht="9" hidden="false" customHeight="true" outlineLevel="0" collapsed="false">
      <c r="B67" s="12"/>
      <c r="C67" s="12"/>
      <c r="D67" s="7"/>
      <c r="E67" s="14"/>
      <c r="F67" s="14"/>
      <c r="G67" s="14"/>
      <c r="H67" s="14"/>
      <c r="I67" s="9"/>
    </row>
    <row r="68" customFormat="false" ht="9" hidden="false" customHeight="true" outlineLevel="0" collapsed="false">
      <c r="B68" s="12"/>
      <c r="C68" s="12"/>
      <c r="D68" s="7"/>
      <c r="E68" s="14"/>
      <c r="F68" s="14"/>
      <c r="G68" s="14"/>
      <c r="H68" s="14"/>
      <c r="I68" s="9"/>
    </row>
    <row r="69" customFormat="false" ht="9" hidden="false" customHeight="true" outlineLevel="0" collapsed="false">
      <c r="B69" s="12"/>
      <c r="C69" s="12"/>
      <c r="D69" s="7"/>
      <c r="E69" s="14"/>
      <c r="F69" s="14"/>
      <c r="G69" s="14"/>
      <c r="H69" s="14"/>
      <c r="I69" s="9"/>
    </row>
    <row r="70" customFormat="false" ht="9" hidden="false" customHeight="true" outlineLevel="0" collapsed="false">
      <c r="B70" s="12"/>
      <c r="C70" s="12"/>
      <c r="D70" s="7"/>
      <c r="E70" s="14"/>
      <c r="F70" s="14"/>
      <c r="G70" s="14"/>
      <c r="H70" s="14"/>
      <c r="I70" s="9"/>
    </row>
    <row r="71" customFormat="false" ht="9" hidden="false" customHeight="true" outlineLevel="0" collapsed="false">
      <c r="B71" s="12"/>
      <c r="C71" s="12"/>
      <c r="D71" s="7"/>
      <c r="E71" s="15" t="str">
        <f aca="false">IF(Paramètres!C3&lt;&gt;"",Paramètres!C3,"")</f>
        <v>DPGF</v>
      </c>
      <c r="F71" s="15"/>
      <c r="G71" s="15"/>
      <c r="H71" s="15"/>
      <c r="I71" s="9"/>
    </row>
    <row r="72" customFormat="false" ht="9" hidden="false" customHeight="true" outlineLevel="0" collapsed="false">
      <c r="B72" s="12"/>
      <c r="C72" s="12"/>
      <c r="D72" s="7"/>
      <c r="E72" s="15"/>
      <c r="F72" s="15"/>
      <c r="G72" s="15"/>
      <c r="H72" s="15"/>
      <c r="I72" s="9"/>
    </row>
    <row r="73" customFormat="false" ht="9" hidden="false" customHeight="true" outlineLevel="0" collapsed="false">
      <c r="B73" s="12" t="s">
        <v>4</v>
      </c>
      <c r="C73" s="12"/>
      <c r="D73" s="7"/>
      <c r="E73" s="15"/>
      <c r="F73" s="15"/>
      <c r="G73" s="15"/>
      <c r="H73" s="15"/>
      <c r="I73" s="9"/>
    </row>
    <row r="74" customFormat="false" ht="9" hidden="false" customHeight="true" outlineLevel="0" collapsed="false">
      <c r="B74" s="12"/>
      <c r="C74" s="12"/>
      <c r="D74" s="7"/>
      <c r="E74" s="15"/>
      <c r="F74" s="15"/>
      <c r="G74" s="15"/>
      <c r="H74" s="15"/>
      <c r="I74" s="9"/>
    </row>
    <row r="75" customFormat="false" ht="9" hidden="false" customHeight="true" outlineLevel="0" collapsed="false">
      <c r="B75" s="12"/>
      <c r="C75" s="12"/>
      <c r="D75" s="7"/>
      <c r="E75" s="15"/>
      <c r="F75" s="15"/>
      <c r="G75" s="15"/>
      <c r="H75" s="15"/>
      <c r="I75" s="9"/>
    </row>
    <row r="76" customFormat="false" ht="9" hidden="false" customHeight="true" outlineLevel="0" collapsed="false">
      <c r="B76" s="12"/>
      <c r="C76" s="12"/>
      <c r="D76" s="7"/>
      <c r="E76" s="15"/>
      <c r="F76" s="15"/>
      <c r="G76" s="15"/>
      <c r="H76" s="15"/>
      <c r="I76" s="9"/>
    </row>
    <row r="77" customFormat="false" ht="9" hidden="false" customHeight="true" outlineLevel="0" collapsed="false">
      <c r="B77" s="12"/>
      <c r="C77" s="12"/>
      <c r="D77" s="7"/>
      <c r="E77" s="15"/>
      <c r="F77" s="15"/>
      <c r="G77" s="15"/>
      <c r="H77" s="15"/>
      <c r="I77" s="9"/>
    </row>
    <row r="78" customFormat="false" ht="9" hidden="false" customHeight="true" outlineLevel="0" collapsed="false">
      <c r="B78" s="12"/>
      <c r="C78" s="12"/>
      <c r="D78" s="7"/>
      <c r="E78" s="7"/>
      <c r="F78" s="7"/>
      <c r="G78" s="7"/>
      <c r="H78" s="7"/>
      <c r="I78" s="9"/>
    </row>
    <row r="79" customFormat="false" ht="9" hidden="false" customHeight="true" outlineLevel="0" collapsed="false">
      <c r="B79" s="12"/>
      <c r="C79" s="12"/>
      <c r="D79" s="7"/>
      <c r="E79" s="7"/>
      <c r="F79" s="16" t="s">
        <v>5</v>
      </c>
      <c r="G79" s="16" t="str">
        <f aca="false">IF(Paramètres!C7&lt;&gt;"",Paramètres!C7,"")</f>
        <v>23-40</v>
      </c>
      <c r="H79" s="7"/>
      <c r="I79" s="9"/>
    </row>
    <row r="80" customFormat="false" ht="9" hidden="false" customHeight="true" outlineLevel="0" collapsed="false">
      <c r="B80" s="12" t="s">
        <v>6</v>
      </c>
      <c r="C80" s="12"/>
      <c r="D80" s="7"/>
      <c r="E80" s="7"/>
      <c r="F80" s="16"/>
      <c r="G80" s="16"/>
      <c r="H80" s="7"/>
      <c r="I80" s="9"/>
    </row>
    <row r="81" customFormat="false" ht="9" hidden="false" customHeight="true" outlineLevel="0" collapsed="false">
      <c r="B81" s="12"/>
      <c r="C81" s="12"/>
      <c r="D81" s="7"/>
      <c r="E81" s="7"/>
      <c r="F81" s="16" t="s">
        <v>7</v>
      </c>
      <c r="G81" s="16" t="str">
        <f aca="false">IF(Paramètres!C13&lt;&gt;"",Paramètres!C13,"")</f>
        <v>05/05/2025</v>
      </c>
      <c r="H81" s="7"/>
      <c r="I81" s="9"/>
    </row>
    <row r="82" customFormat="false" ht="9" hidden="false" customHeight="true" outlineLevel="0" collapsed="false">
      <c r="B82" s="12"/>
      <c r="C82" s="12"/>
      <c r="D82" s="7"/>
      <c r="E82" s="7"/>
      <c r="F82" s="16"/>
      <c r="G82" s="16"/>
      <c r="H82" s="7"/>
      <c r="I82" s="9"/>
    </row>
    <row r="83" customFormat="false" ht="9" hidden="false" customHeight="true" outlineLevel="0" collapsed="false">
      <c r="B83" s="12"/>
      <c r="C83" s="12"/>
      <c r="D83" s="7"/>
      <c r="E83" s="7"/>
      <c r="F83" s="16" t="s">
        <v>8</v>
      </c>
      <c r="G83" s="16" t="str">
        <f aca="false">IF(Paramètres!C15&lt;&gt;"",Paramètres!C15,"")</f>
        <v>PRO</v>
      </c>
      <c r="H83" s="7"/>
      <c r="I83" s="9"/>
    </row>
    <row r="84" customFormat="false" ht="9" hidden="false" customHeight="true" outlineLevel="0" collapsed="false">
      <c r="B84" s="12"/>
      <c r="C84" s="12"/>
      <c r="D84" s="7"/>
      <c r="E84" s="7"/>
      <c r="F84" s="16"/>
      <c r="G84" s="16"/>
      <c r="H84" s="7"/>
      <c r="I84" s="9"/>
    </row>
    <row r="85" customFormat="false" ht="9" hidden="false" customHeight="true" outlineLevel="0" collapsed="false">
      <c r="B85" s="12"/>
      <c r="C85" s="12"/>
      <c r="D85" s="7"/>
      <c r="E85" s="7"/>
      <c r="F85" s="16" t="s">
        <v>9</v>
      </c>
      <c r="G85" s="16" t="str">
        <f aca="false">IF(Paramètres!C17&lt;&gt;"",Paramètres!C17,"")</f>
        <v>Plan archi 14/01/25</v>
      </c>
      <c r="H85" s="7"/>
      <c r="I85" s="9"/>
    </row>
    <row r="86" customFormat="false" ht="9" hidden="false" customHeight="true" outlineLevel="0" collapsed="false">
      <c r="B86" s="12"/>
      <c r="C86" s="12"/>
      <c r="D86" s="7"/>
      <c r="E86" s="7"/>
      <c r="F86" s="16"/>
      <c r="G86" s="16"/>
      <c r="H86" s="7"/>
      <c r="I86" s="9"/>
    </row>
    <row r="87" customFormat="false" ht="9" hidden="false" customHeight="true" outlineLevel="0" collapsed="false">
      <c r="B87" s="17"/>
      <c r="C87" s="18"/>
      <c r="D87" s="19"/>
      <c r="E87" s="19"/>
      <c r="F87" s="19"/>
      <c r="G87" s="19"/>
      <c r="H87" s="19"/>
      <c r="I87" s="20"/>
    </row>
  </sheetData>
  <sheetProtection sheet="true" password="e95e" objects="true" selectLockedCells="true"/>
  <mergeCells count="21">
    <mergeCell ref="E2:H10"/>
    <mergeCell ref="E11:H19"/>
    <mergeCell ref="E20:H27"/>
    <mergeCell ref="E28:H45"/>
    <mergeCell ref="E47:H60"/>
    <mergeCell ref="B52:C58"/>
    <mergeCell ref="B59:C65"/>
    <mergeCell ref="E62:H65"/>
    <mergeCell ref="B66:C72"/>
    <mergeCell ref="E66:H70"/>
    <mergeCell ref="E71:H77"/>
    <mergeCell ref="B73:C79"/>
    <mergeCell ref="F79:F80"/>
    <mergeCell ref="G79:G80"/>
    <mergeCell ref="B80:C86"/>
    <mergeCell ref="F81:F82"/>
    <mergeCell ref="G81:G82"/>
    <mergeCell ref="F83:F84"/>
    <mergeCell ref="G83:G84"/>
    <mergeCell ref="F85:F86"/>
    <mergeCell ref="G85:G86"/>
  </mergeCells>
  <printOptions headings="false" gridLines="false" gridLinesSet="true" horizontalCentered="true" verticalCentered="true"/>
  <pageMargins left="0.236111111111111" right="0.236111111111111" top="0.354166666666667" bottom="0.47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R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3" topLeftCell="A4" activePane="bottomLeft" state="frozen"/>
      <selection pane="topLeft" activeCell="A1" activeCellId="0" sqref="A1"/>
      <selection pane="bottomLeft" activeCell="V60" activeCellId="0" sqref="V60"/>
    </sheetView>
  </sheetViews>
  <sheetFormatPr defaultColWidth="8.94140625" defaultRowHeight="14.25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3.64"/>
    <col collapsed="false" customWidth="true" hidden="true" outlineLevel="0" max="3" min="3" style="0" width="11.52"/>
    <col collapsed="false" customWidth="true" hidden="false" outlineLevel="0" max="4" min="4" style="0" width="28.57"/>
    <col collapsed="false" customWidth="true" hidden="false" outlineLevel="0" max="9" min="5" style="0" width="8.11"/>
    <col collapsed="false" customWidth="true" hidden="false" outlineLevel="0" max="11" min="10" style="0" width="12.56"/>
    <col collapsed="false" customWidth="true" hidden="true" outlineLevel="0" max="18" min="12" style="0" width="11.52"/>
    <col collapsed="false" customWidth="true" hidden="false" outlineLevel="0" max="69" min="19" style="0" width="10.65"/>
  </cols>
  <sheetData>
    <row r="1" customFormat="false" ht="20.25" hidden="true" customHeight="false" outlineLevel="0" collapsed="false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L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  <c r="R1" s="7" t="s">
        <v>26</v>
      </c>
    </row>
    <row r="3" customFormat="false" ht="20.25" hidden="false" customHeight="true" outlineLevel="0" collapsed="false">
      <c r="A3" s="7" t="s">
        <v>27</v>
      </c>
      <c r="B3" s="21" t="s">
        <v>28</v>
      </c>
      <c r="C3" s="21" t="s">
        <v>29</v>
      </c>
      <c r="D3" s="21" t="s">
        <v>30</v>
      </c>
      <c r="E3" s="21"/>
      <c r="F3" s="21"/>
      <c r="G3" s="21" t="s">
        <v>16</v>
      </c>
      <c r="H3" s="21" t="s">
        <v>31</v>
      </c>
      <c r="I3" s="21" t="s">
        <v>32</v>
      </c>
      <c r="J3" s="21" t="s">
        <v>33</v>
      </c>
      <c r="K3" s="21" t="s">
        <v>34</v>
      </c>
      <c r="L3" s="21" t="s">
        <v>35</v>
      </c>
      <c r="M3" s="21" t="s">
        <v>36</v>
      </c>
      <c r="N3" s="21" t="s">
        <v>37</v>
      </c>
      <c r="O3" s="21" t="s">
        <v>38</v>
      </c>
      <c r="P3" s="21" t="s">
        <v>39</v>
      </c>
      <c r="Q3" s="21" t="s">
        <v>40</v>
      </c>
      <c r="R3" s="21" t="s">
        <v>41</v>
      </c>
    </row>
    <row r="4" customFormat="false" ht="41.75" hidden="false" customHeight="true" outlineLevel="0" collapsed="false">
      <c r="A4" s="7"/>
      <c r="B4" s="22" t="s">
        <v>42</v>
      </c>
      <c r="C4" s="22"/>
      <c r="D4" s="22"/>
      <c r="E4" s="22"/>
      <c r="F4" s="22"/>
      <c r="G4" s="22"/>
      <c r="H4" s="22"/>
      <c r="I4" s="22"/>
      <c r="J4" s="22"/>
      <c r="K4" s="22"/>
      <c r="L4" s="21"/>
      <c r="M4" s="21"/>
      <c r="N4" s="21"/>
      <c r="O4" s="21"/>
      <c r="P4" s="21"/>
      <c r="Q4" s="21"/>
      <c r="R4" s="21"/>
    </row>
    <row r="5" customFormat="false" ht="30.75" hidden="false" customHeight="true" outlineLevel="0" collapsed="false">
      <c r="A5" s="7" t="n">
        <v>2</v>
      </c>
      <c r="B5" s="23"/>
      <c r="C5" s="23"/>
      <c r="D5" s="24" t="s">
        <v>43</v>
      </c>
      <c r="E5" s="24"/>
      <c r="F5" s="24"/>
      <c r="G5" s="24"/>
      <c r="H5" s="24"/>
      <c r="I5" s="24"/>
      <c r="J5" s="24"/>
      <c r="K5" s="25"/>
      <c r="L5" s="7"/>
    </row>
    <row r="6" customFormat="false" ht="14.25" hidden="true" customHeight="false" outlineLevel="0" collapsed="false">
      <c r="A6" s="7" t="n">
        <v>3</v>
      </c>
    </row>
    <row r="7" customFormat="false" ht="14.25" hidden="true" customHeight="false" outlineLevel="0" collapsed="false">
      <c r="A7" s="7" t="s">
        <v>44</v>
      </c>
    </row>
    <row r="8" customFormat="false" ht="15" hidden="false" customHeight="true" outlineLevel="0" collapsed="false">
      <c r="A8" s="7" t="n">
        <v>3</v>
      </c>
      <c r="B8" s="26" t="n">
        <v>2</v>
      </c>
      <c r="C8" s="26"/>
      <c r="D8" s="27" t="s">
        <v>45</v>
      </c>
      <c r="E8" s="27"/>
      <c r="F8" s="27"/>
      <c r="G8" s="28"/>
      <c r="H8" s="28"/>
      <c r="I8" s="28"/>
      <c r="J8" s="28"/>
      <c r="K8" s="29"/>
      <c r="L8" s="7"/>
    </row>
    <row r="9" customFormat="false" ht="24" hidden="false" customHeight="true" outlineLevel="0" collapsed="false">
      <c r="A9" s="7" t="n">
        <v>4</v>
      </c>
      <c r="B9" s="26" t="s">
        <v>46</v>
      </c>
      <c r="C9" s="26"/>
      <c r="D9" s="30" t="s">
        <v>47</v>
      </c>
      <c r="E9" s="30"/>
      <c r="F9" s="30"/>
      <c r="G9" s="31"/>
      <c r="H9" s="31"/>
      <c r="I9" s="31"/>
      <c r="J9" s="31"/>
      <c r="K9" s="32"/>
      <c r="L9" s="7"/>
    </row>
    <row r="10" customFormat="false" ht="14.25" hidden="true" customHeight="false" outlineLevel="0" collapsed="false">
      <c r="A10" s="7" t="s">
        <v>48</v>
      </c>
    </row>
    <row r="11" customFormat="false" ht="14.25" hidden="true" customHeight="false" outlineLevel="0" collapsed="false">
      <c r="A11" s="7" t="s">
        <v>48</v>
      </c>
    </row>
    <row r="12" customFormat="false" ht="14.25" hidden="true" customHeight="false" outlineLevel="0" collapsed="false">
      <c r="A12" s="7" t="s">
        <v>48</v>
      </c>
    </row>
    <row r="13" customFormat="false" ht="14.25" hidden="true" customHeight="false" outlineLevel="0" collapsed="false">
      <c r="A13" s="7" t="s">
        <v>48</v>
      </c>
    </row>
    <row r="14" customFormat="false" ht="14.25" hidden="true" customHeight="false" outlineLevel="0" collapsed="false">
      <c r="A14" s="7" t="s">
        <v>48</v>
      </c>
    </row>
    <row r="15" customFormat="false" ht="14.25" hidden="true" customHeight="false" outlineLevel="0" collapsed="false">
      <c r="A15" s="7" t="s">
        <v>48</v>
      </c>
    </row>
    <row r="16" customFormat="false" ht="14.25" hidden="true" customHeight="false" outlineLevel="0" collapsed="false">
      <c r="A16" s="7" t="s">
        <v>48</v>
      </c>
    </row>
    <row r="17" customFormat="false" ht="14.25" hidden="true" customHeight="false" outlineLevel="0" collapsed="false">
      <c r="A17" s="7" t="s">
        <v>48</v>
      </c>
    </row>
    <row r="18" customFormat="false" ht="14.25" hidden="true" customHeight="false" outlineLevel="0" collapsed="false">
      <c r="A18" s="7" t="s">
        <v>48</v>
      </c>
    </row>
    <row r="19" customFormat="false" ht="14.25" hidden="true" customHeight="false" outlineLevel="0" collapsed="false">
      <c r="A19" s="7" t="s">
        <v>48</v>
      </c>
    </row>
    <row r="20" customFormat="false" ht="14.25" hidden="true" customHeight="false" outlineLevel="0" collapsed="false">
      <c r="A20" s="7" t="s">
        <v>48</v>
      </c>
    </row>
    <row r="21" customFormat="false" ht="14.25" hidden="true" customHeight="false" outlineLevel="0" collapsed="false">
      <c r="A21" s="7" t="s">
        <v>48</v>
      </c>
    </row>
    <row r="22" customFormat="false" ht="14.25" hidden="true" customHeight="false" outlineLevel="0" collapsed="false">
      <c r="A22" s="7" t="s">
        <v>48</v>
      </c>
    </row>
    <row r="23" customFormat="false" ht="14.25" hidden="true" customHeight="false" outlineLevel="0" collapsed="false">
      <c r="A23" s="7" t="s">
        <v>48</v>
      </c>
    </row>
    <row r="24" customFormat="false" ht="14.25" hidden="true" customHeight="false" outlineLevel="0" collapsed="false">
      <c r="A24" s="7" t="s">
        <v>48</v>
      </c>
    </row>
    <row r="25" customFormat="false" ht="14.25" hidden="true" customHeight="false" outlineLevel="0" collapsed="false">
      <c r="A25" s="7" t="s">
        <v>48</v>
      </c>
    </row>
    <row r="26" customFormat="false" ht="14.25" hidden="true" customHeight="false" outlineLevel="0" collapsed="false">
      <c r="A26" s="7" t="s">
        <v>48</v>
      </c>
    </row>
    <row r="27" customFormat="false" ht="14.25" hidden="true" customHeight="false" outlineLevel="0" collapsed="false">
      <c r="A27" s="7" t="s">
        <v>48</v>
      </c>
    </row>
    <row r="28" customFormat="false" ht="14.25" hidden="true" customHeight="false" outlineLevel="0" collapsed="false">
      <c r="A28" s="7" t="s">
        <v>48</v>
      </c>
    </row>
    <row r="29" customFormat="false" ht="14.25" hidden="true" customHeight="false" outlineLevel="0" collapsed="false">
      <c r="A29" s="7" t="s">
        <v>48</v>
      </c>
    </row>
    <row r="30" customFormat="false" ht="14.25" hidden="true" customHeight="false" outlineLevel="0" collapsed="false">
      <c r="A30" s="7" t="s">
        <v>48</v>
      </c>
    </row>
    <row r="31" customFormat="false" ht="14.25" hidden="true" customHeight="false" outlineLevel="0" collapsed="false">
      <c r="A31" s="7" t="s">
        <v>48</v>
      </c>
    </row>
    <row r="32" customFormat="false" ht="14.25" hidden="true" customHeight="false" outlineLevel="0" collapsed="false">
      <c r="A32" s="7" t="s">
        <v>48</v>
      </c>
    </row>
    <row r="33" customFormat="false" ht="14.25" hidden="true" customHeight="false" outlineLevel="0" collapsed="false">
      <c r="A33" s="7" t="s">
        <v>48</v>
      </c>
    </row>
    <row r="34" customFormat="false" ht="14.25" hidden="true" customHeight="false" outlineLevel="0" collapsed="false">
      <c r="A34" s="7" t="s">
        <v>48</v>
      </c>
    </row>
    <row r="35" customFormat="false" ht="14.25" hidden="true" customHeight="false" outlineLevel="0" collapsed="false">
      <c r="A35" s="7" t="s">
        <v>48</v>
      </c>
    </row>
    <row r="36" customFormat="false" ht="14.25" hidden="true" customHeight="false" outlineLevel="0" collapsed="false">
      <c r="A36" s="7" t="s">
        <v>48</v>
      </c>
    </row>
    <row r="37" customFormat="false" ht="14.25" hidden="true" customHeight="false" outlineLevel="0" collapsed="false">
      <c r="A37" s="7" t="s">
        <v>48</v>
      </c>
    </row>
    <row r="38" customFormat="false" ht="14.25" hidden="true" customHeight="false" outlineLevel="0" collapsed="false">
      <c r="A38" s="7" t="s">
        <v>48</v>
      </c>
    </row>
    <row r="39" customFormat="false" ht="14.25" hidden="true" customHeight="false" outlineLevel="0" collapsed="false">
      <c r="A39" s="7" t="s">
        <v>48</v>
      </c>
    </row>
    <row r="40" customFormat="false" ht="14.25" hidden="true" customHeight="false" outlineLevel="0" collapsed="false">
      <c r="A40" s="7" t="s">
        <v>48</v>
      </c>
    </row>
    <row r="41" customFormat="false" ht="14.25" hidden="true" customHeight="false" outlineLevel="0" collapsed="false">
      <c r="A41" s="7" t="s">
        <v>48</v>
      </c>
    </row>
    <row r="42" customFormat="false" ht="14.25" hidden="true" customHeight="false" outlineLevel="0" collapsed="false">
      <c r="A42" s="7" t="s">
        <v>48</v>
      </c>
    </row>
    <row r="43" customFormat="false" ht="14.25" hidden="true" customHeight="false" outlineLevel="0" collapsed="false">
      <c r="A43" s="7" t="s">
        <v>48</v>
      </c>
    </row>
    <row r="44" customFormat="false" ht="14.25" hidden="true" customHeight="false" outlineLevel="0" collapsed="false">
      <c r="A44" s="7" t="n">
        <v>9</v>
      </c>
    </row>
    <row r="45" customFormat="false" ht="14.25" hidden="true" customHeight="false" outlineLevel="0" collapsed="false">
      <c r="A45" s="7" t="s">
        <v>49</v>
      </c>
    </row>
    <row r="46" customFormat="false" ht="30" hidden="false" customHeight="true" outlineLevel="0" collapsed="false">
      <c r="A46" s="7" t="n">
        <v>9</v>
      </c>
      <c r="B46" s="33" t="s">
        <v>50</v>
      </c>
      <c r="C46" s="33"/>
      <c r="D46" s="34" t="s">
        <v>51</v>
      </c>
      <c r="E46" s="34"/>
      <c r="F46" s="34"/>
      <c r="G46" s="35" t="s">
        <v>52</v>
      </c>
      <c r="H46" s="36" t="n">
        <v>1</v>
      </c>
      <c r="I46" s="37"/>
      <c r="J46" s="38"/>
      <c r="K46" s="39" t="n">
        <f aca="false">IF(AND(H46= "",I46= ""), 0, ROUND(ROUND(J46, 2) * ROUND(IF(I46="",H46,I46),  0), 2))</f>
        <v>0</v>
      </c>
      <c r="L46" s="7"/>
      <c r="N46" s="40" t="n">
        <v>0.2</v>
      </c>
      <c r="R46" s="7" t="n">
        <v>1414</v>
      </c>
    </row>
    <row r="47" customFormat="false" ht="14.25" hidden="true" customHeight="false" outlineLevel="0" collapsed="false">
      <c r="A47" s="7" t="s">
        <v>53</v>
      </c>
    </row>
    <row r="48" customFormat="false" ht="14.25" hidden="true" customHeight="false" outlineLevel="0" collapsed="false">
      <c r="A48" s="7" t="s">
        <v>53</v>
      </c>
    </row>
    <row r="49" customFormat="false" ht="14.25" hidden="true" customHeight="false" outlineLevel="0" collapsed="false">
      <c r="A49" s="7" t="s">
        <v>53</v>
      </c>
    </row>
    <row r="50" customFormat="false" ht="14.25" hidden="true" customHeight="false" outlineLevel="0" collapsed="false">
      <c r="A50" s="7" t="s">
        <v>54</v>
      </c>
    </row>
    <row r="51" customFormat="false" ht="14.25" hidden="true" customHeight="false" outlineLevel="0" collapsed="false">
      <c r="A51" s="7" t="s">
        <v>53</v>
      </c>
    </row>
    <row r="52" customFormat="false" ht="14.25" hidden="true" customHeight="false" outlineLevel="0" collapsed="false">
      <c r="A52" s="7" t="s">
        <v>49</v>
      </c>
    </row>
    <row r="53" customFormat="false" ht="30" hidden="false" customHeight="true" outlineLevel="0" collapsed="false">
      <c r="A53" s="7" t="n">
        <v>9</v>
      </c>
      <c r="B53" s="33" t="s">
        <v>55</v>
      </c>
      <c r="C53" s="33"/>
      <c r="D53" s="34" t="s">
        <v>56</v>
      </c>
      <c r="E53" s="34"/>
      <c r="F53" s="34"/>
      <c r="G53" s="35" t="s">
        <v>52</v>
      </c>
      <c r="H53" s="36" t="n">
        <v>4</v>
      </c>
      <c r="I53" s="37"/>
      <c r="J53" s="38"/>
      <c r="K53" s="39" t="n">
        <f aca="false">IF(AND(H53= "",I53= ""), 0, ROUND(ROUND(J53, 2) * ROUND(IF(I53="",H53,I53),  0), 2))</f>
        <v>0</v>
      </c>
      <c r="L53" s="7"/>
      <c r="N53" s="40" t="n">
        <v>0.2</v>
      </c>
      <c r="R53" s="7" t="n">
        <v>1414</v>
      </c>
    </row>
    <row r="54" customFormat="false" ht="14.25" hidden="true" customHeight="false" outlineLevel="0" collapsed="false">
      <c r="A54" s="7" t="s">
        <v>53</v>
      </c>
    </row>
    <row r="55" customFormat="false" ht="14.25" hidden="true" customHeight="false" outlineLevel="0" collapsed="false">
      <c r="A55" s="7" t="s">
        <v>53</v>
      </c>
    </row>
    <row r="56" customFormat="false" ht="14.25" hidden="true" customHeight="false" outlineLevel="0" collapsed="false">
      <c r="A56" s="7" t="s">
        <v>53</v>
      </c>
    </row>
    <row r="57" customFormat="false" ht="14.25" hidden="true" customHeight="false" outlineLevel="0" collapsed="false">
      <c r="A57" s="7" t="s">
        <v>54</v>
      </c>
    </row>
    <row r="58" customFormat="false" ht="14.25" hidden="true" customHeight="false" outlineLevel="0" collapsed="false">
      <c r="A58" s="7" t="s">
        <v>53</v>
      </c>
    </row>
    <row r="59" customFormat="false" ht="14.25" hidden="true" customHeight="false" outlineLevel="0" collapsed="false">
      <c r="A59" s="7" t="s">
        <v>49</v>
      </c>
    </row>
    <row r="60" customFormat="false" ht="30" hidden="false" customHeight="true" outlineLevel="0" collapsed="false">
      <c r="A60" s="7" t="n">
        <v>9</v>
      </c>
      <c r="B60" s="33" t="s">
        <v>57</v>
      </c>
      <c r="C60" s="33"/>
      <c r="D60" s="34" t="s">
        <v>58</v>
      </c>
      <c r="E60" s="34"/>
      <c r="F60" s="34"/>
      <c r="G60" s="35" t="s">
        <v>52</v>
      </c>
      <c r="H60" s="36" t="n">
        <v>5</v>
      </c>
      <c r="I60" s="37"/>
      <c r="J60" s="38"/>
      <c r="K60" s="39" t="n">
        <f aca="false">IF(AND(H60= "",I60= ""), 0, ROUND(ROUND(J60, 2) * ROUND(IF(I60="",H60,I60),  0), 2))</f>
        <v>0</v>
      </c>
      <c r="L60" s="7"/>
      <c r="N60" s="40" t="n">
        <v>0.2</v>
      </c>
      <c r="R60" s="7" t="n">
        <v>1414</v>
      </c>
    </row>
    <row r="61" customFormat="false" ht="14.25" hidden="true" customHeight="false" outlineLevel="0" collapsed="false">
      <c r="A61" s="7" t="s">
        <v>53</v>
      </c>
    </row>
    <row r="62" customFormat="false" ht="14.25" hidden="true" customHeight="false" outlineLevel="0" collapsed="false">
      <c r="A62" s="7" t="s">
        <v>53</v>
      </c>
    </row>
    <row r="63" customFormat="false" ht="14.25" hidden="true" customHeight="false" outlineLevel="0" collapsed="false">
      <c r="A63" s="7" t="s">
        <v>53</v>
      </c>
    </row>
    <row r="64" customFormat="false" ht="14.25" hidden="true" customHeight="false" outlineLevel="0" collapsed="false">
      <c r="A64" s="7" t="s">
        <v>54</v>
      </c>
    </row>
    <row r="65" customFormat="false" ht="14.25" hidden="true" customHeight="false" outlineLevel="0" collapsed="false">
      <c r="A65" s="7" t="s">
        <v>53</v>
      </c>
    </row>
    <row r="66" customFormat="false" ht="14.25" hidden="true" customHeight="false" outlineLevel="0" collapsed="false">
      <c r="A66" s="7" t="s">
        <v>49</v>
      </c>
    </row>
    <row r="67" customFormat="false" ht="30" hidden="false" customHeight="true" outlineLevel="0" collapsed="false">
      <c r="A67" s="7" t="n">
        <v>9</v>
      </c>
      <c r="B67" s="33" t="s">
        <v>59</v>
      </c>
      <c r="C67" s="33"/>
      <c r="D67" s="34" t="s">
        <v>60</v>
      </c>
      <c r="E67" s="34"/>
      <c r="F67" s="34"/>
      <c r="G67" s="35" t="s">
        <v>52</v>
      </c>
      <c r="H67" s="36" t="n">
        <v>6</v>
      </c>
      <c r="I67" s="37"/>
      <c r="J67" s="38"/>
      <c r="K67" s="39" t="n">
        <f aca="false">IF(AND(H67= "",I67= ""), 0, ROUND(ROUND(J67, 2) * ROUND(IF(I67="",H67,I67),  0), 2))</f>
        <v>0</v>
      </c>
      <c r="L67" s="7"/>
      <c r="N67" s="40" t="n">
        <v>0.2</v>
      </c>
      <c r="R67" s="7" t="n">
        <v>1414</v>
      </c>
    </row>
    <row r="68" customFormat="false" ht="14.25" hidden="true" customHeight="false" outlineLevel="0" collapsed="false">
      <c r="A68" s="7" t="s">
        <v>53</v>
      </c>
    </row>
    <row r="69" customFormat="false" ht="14.25" hidden="true" customHeight="false" outlineLevel="0" collapsed="false">
      <c r="A69" s="7" t="s">
        <v>53</v>
      </c>
    </row>
    <row r="70" customFormat="false" ht="14.25" hidden="true" customHeight="false" outlineLevel="0" collapsed="false">
      <c r="A70" s="7" t="s">
        <v>53</v>
      </c>
    </row>
    <row r="71" customFormat="false" ht="14.25" hidden="true" customHeight="false" outlineLevel="0" collapsed="false">
      <c r="A71" s="7" t="s">
        <v>54</v>
      </c>
    </row>
    <row r="72" customFormat="false" ht="14.25" hidden="true" customHeight="false" outlineLevel="0" collapsed="false">
      <c r="A72" s="7" t="s">
        <v>53</v>
      </c>
    </row>
    <row r="73" customFormat="false" ht="14.25" hidden="true" customHeight="false" outlineLevel="0" collapsed="false">
      <c r="A73" s="7" t="s">
        <v>49</v>
      </c>
    </row>
    <row r="74" customFormat="false" ht="30" hidden="false" customHeight="true" outlineLevel="0" collapsed="false">
      <c r="A74" s="7" t="n">
        <v>9</v>
      </c>
      <c r="B74" s="33" t="s">
        <v>61</v>
      </c>
      <c r="C74" s="33"/>
      <c r="D74" s="34" t="s">
        <v>62</v>
      </c>
      <c r="E74" s="34"/>
      <c r="F74" s="34"/>
      <c r="G74" s="35" t="s">
        <v>52</v>
      </c>
      <c r="H74" s="36" t="n">
        <v>1</v>
      </c>
      <c r="I74" s="37"/>
      <c r="J74" s="38"/>
      <c r="K74" s="39" t="n">
        <f aca="false">IF(AND(H74= "",I74= ""), 0, ROUND(ROUND(J74, 2) * ROUND(IF(I74="",H74,I74),  0), 2))</f>
        <v>0</v>
      </c>
      <c r="L74" s="7"/>
      <c r="N74" s="40" t="n">
        <v>0.2</v>
      </c>
      <c r="R74" s="7" t="n">
        <v>1414</v>
      </c>
    </row>
    <row r="75" customFormat="false" ht="14.25" hidden="true" customHeight="false" outlineLevel="0" collapsed="false">
      <c r="A75" s="7" t="s">
        <v>53</v>
      </c>
    </row>
    <row r="76" customFormat="false" ht="14.25" hidden="true" customHeight="false" outlineLevel="0" collapsed="false">
      <c r="A76" s="7" t="s">
        <v>53</v>
      </c>
    </row>
    <row r="77" customFormat="false" ht="14.25" hidden="true" customHeight="false" outlineLevel="0" collapsed="false">
      <c r="A77" s="7" t="s">
        <v>53</v>
      </c>
    </row>
    <row r="78" customFormat="false" ht="14.25" hidden="true" customHeight="false" outlineLevel="0" collapsed="false">
      <c r="A78" s="7" t="s">
        <v>54</v>
      </c>
    </row>
    <row r="79" customFormat="false" ht="14.25" hidden="true" customHeight="false" outlineLevel="0" collapsed="false">
      <c r="A79" s="7" t="s">
        <v>53</v>
      </c>
    </row>
    <row r="80" customFormat="false" ht="14.25" hidden="true" customHeight="false" outlineLevel="0" collapsed="false">
      <c r="A80" s="7" t="s">
        <v>49</v>
      </c>
    </row>
    <row r="81" customFormat="false" ht="30" hidden="false" customHeight="true" outlineLevel="0" collapsed="false">
      <c r="A81" s="7" t="n">
        <v>9</v>
      </c>
      <c r="B81" s="33" t="s">
        <v>63</v>
      </c>
      <c r="C81" s="33"/>
      <c r="D81" s="34" t="s">
        <v>64</v>
      </c>
      <c r="E81" s="34"/>
      <c r="F81" s="34"/>
      <c r="G81" s="35" t="s">
        <v>52</v>
      </c>
      <c r="H81" s="36" t="n">
        <v>2</v>
      </c>
      <c r="I81" s="37"/>
      <c r="J81" s="38"/>
      <c r="K81" s="39" t="n">
        <f aca="false">IF(AND(H81= "",I81= ""), 0, ROUND(ROUND(J81, 2) * ROUND(IF(I81="",H81,I81),  0), 2))</f>
        <v>0</v>
      </c>
      <c r="L81" s="7"/>
      <c r="N81" s="40" t="n">
        <v>0.2</v>
      </c>
      <c r="R81" s="7" t="n">
        <v>1414</v>
      </c>
    </row>
    <row r="82" customFormat="false" ht="14.25" hidden="true" customHeight="false" outlineLevel="0" collapsed="false">
      <c r="A82" s="7" t="s">
        <v>53</v>
      </c>
    </row>
    <row r="83" customFormat="false" ht="14.25" hidden="true" customHeight="false" outlineLevel="0" collapsed="false">
      <c r="A83" s="7" t="s">
        <v>53</v>
      </c>
    </row>
    <row r="84" customFormat="false" ht="14.25" hidden="true" customHeight="false" outlineLevel="0" collapsed="false">
      <c r="A84" s="7" t="s">
        <v>53</v>
      </c>
    </row>
    <row r="85" customFormat="false" ht="14.25" hidden="true" customHeight="false" outlineLevel="0" collapsed="false">
      <c r="A85" s="7" t="s">
        <v>54</v>
      </c>
    </row>
    <row r="86" customFormat="false" ht="14.25" hidden="true" customHeight="false" outlineLevel="0" collapsed="false">
      <c r="A86" s="7" t="s">
        <v>53</v>
      </c>
    </row>
    <row r="87" customFormat="false" ht="14.25" hidden="true" customHeight="false" outlineLevel="0" collapsed="false">
      <c r="A87" s="7" t="s">
        <v>49</v>
      </c>
    </row>
    <row r="88" customFormat="false" ht="30" hidden="false" customHeight="true" outlineLevel="0" collapsed="false">
      <c r="A88" s="7" t="n">
        <v>9</v>
      </c>
      <c r="B88" s="33" t="s">
        <v>65</v>
      </c>
      <c r="C88" s="33"/>
      <c r="D88" s="34" t="s">
        <v>66</v>
      </c>
      <c r="E88" s="34"/>
      <c r="F88" s="34"/>
      <c r="G88" s="35" t="s">
        <v>52</v>
      </c>
      <c r="H88" s="36" t="n">
        <v>1</v>
      </c>
      <c r="I88" s="37"/>
      <c r="J88" s="38"/>
      <c r="K88" s="39" t="n">
        <f aca="false">IF(AND(H88= "",I88= ""), 0, ROUND(ROUND(J88, 2) * ROUND(IF(I88="",H88,I88),  0), 2))</f>
        <v>0</v>
      </c>
      <c r="L88" s="7"/>
      <c r="N88" s="40" t="n">
        <v>0.2</v>
      </c>
      <c r="R88" s="7" t="n">
        <v>1414</v>
      </c>
    </row>
    <row r="89" customFormat="false" ht="14.25" hidden="true" customHeight="false" outlineLevel="0" collapsed="false">
      <c r="A89" s="7" t="s">
        <v>53</v>
      </c>
    </row>
    <row r="90" customFormat="false" ht="14.25" hidden="true" customHeight="false" outlineLevel="0" collapsed="false">
      <c r="A90" s="7" t="s">
        <v>53</v>
      </c>
    </row>
    <row r="91" customFormat="false" ht="14.25" hidden="true" customHeight="false" outlineLevel="0" collapsed="false">
      <c r="A91" s="7" t="s">
        <v>53</v>
      </c>
    </row>
    <row r="92" customFormat="false" ht="14.25" hidden="true" customHeight="false" outlineLevel="0" collapsed="false">
      <c r="A92" s="7" t="s">
        <v>54</v>
      </c>
    </row>
    <row r="93" customFormat="false" ht="14.25" hidden="true" customHeight="false" outlineLevel="0" collapsed="false">
      <c r="A93" s="7" t="s">
        <v>53</v>
      </c>
    </row>
    <row r="94" customFormat="false" ht="14.25" hidden="true" customHeight="false" outlineLevel="0" collapsed="false">
      <c r="A94" s="7" t="s">
        <v>49</v>
      </c>
    </row>
    <row r="95" customFormat="false" ht="30" hidden="false" customHeight="true" outlineLevel="0" collapsed="false">
      <c r="A95" s="7" t="n">
        <v>9</v>
      </c>
      <c r="B95" s="33" t="s">
        <v>67</v>
      </c>
      <c r="C95" s="33"/>
      <c r="D95" s="34" t="s">
        <v>68</v>
      </c>
      <c r="E95" s="34"/>
      <c r="F95" s="34"/>
      <c r="G95" s="35" t="s">
        <v>52</v>
      </c>
      <c r="H95" s="36" t="n">
        <v>3</v>
      </c>
      <c r="I95" s="37"/>
      <c r="J95" s="38"/>
      <c r="K95" s="39" t="n">
        <f aca="false">IF(AND(H95= "",I95= ""), 0, ROUND(ROUND(J95, 2) * ROUND(IF(I95="",H95,I95),  0), 2))</f>
        <v>0</v>
      </c>
      <c r="L95" s="7"/>
      <c r="N95" s="40" t="n">
        <v>0.2</v>
      </c>
      <c r="R95" s="7" t="n">
        <v>1414</v>
      </c>
    </row>
    <row r="96" customFormat="false" ht="14.25" hidden="true" customHeight="false" outlineLevel="0" collapsed="false">
      <c r="A96" s="7" t="s">
        <v>53</v>
      </c>
    </row>
    <row r="97" customFormat="false" ht="14.25" hidden="true" customHeight="false" outlineLevel="0" collapsed="false">
      <c r="A97" s="7" t="s">
        <v>53</v>
      </c>
    </row>
    <row r="98" customFormat="false" ht="14.25" hidden="true" customHeight="false" outlineLevel="0" collapsed="false">
      <c r="A98" s="7" t="s">
        <v>53</v>
      </c>
    </row>
    <row r="99" customFormat="false" ht="14.25" hidden="true" customHeight="false" outlineLevel="0" collapsed="false">
      <c r="A99" s="7" t="s">
        <v>54</v>
      </c>
    </row>
    <row r="100" customFormat="false" ht="14.25" hidden="true" customHeight="false" outlineLevel="0" collapsed="false">
      <c r="A100" s="7" t="s">
        <v>53</v>
      </c>
    </row>
    <row r="101" customFormat="false" ht="14.25" hidden="true" customHeight="false" outlineLevel="0" collapsed="false">
      <c r="A101" s="7" t="s">
        <v>49</v>
      </c>
    </row>
    <row r="102" customFormat="false" ht="30" hidden="false" customHeight="true" outlineLevel="0" collapsed="false">
      <c r="A102" s="7" t="n">
        <v>9</v>
      </c>
      <c r="B102" s="33" t="s">
        <v>69</v>
      </c>
      <c r="C102" s="33"/>
      <c r="D102" s="34" t="s">
        <v>70</v>
      </c>
      <c r="E102" s="34"/>
      <c r="F102" s="34"/>
      <c r="G102" s="35" t="s">
        <v>52</v>
      </c>
      <c r="H102" s="36" t="n">
        <v>1</v>
      </c>
      <c r="I102" s="37"/>
      <c r="J102" s="38"/>
      <c r="K102" s="39" t="n">
        <f aca="false">IF(AND(H102= "",I102= ""), 0, ROUND(ROUND(J102, 2) * ROUND(IF(I102="",H102,I102),  0), 2))</f>
        <v>0</v>
      </c>
      <c r="L102" s="7"/>
      <c r="N102" s="40" t="n">
        <v>0.2</v>
      </c>
      <c r="R102" s="7" t="n">
        <v>1414</v>
      </c>
    </row>
    <row r="103" customFormat="false" ht="14.25" hidden="true" customHeight="false" outlineLevel="0" collapsed="false">
      <c r="A103" s="7" t="s">
        <v>53</v>
      </c>
    </row>
    <row r="104" customFormat="false" ht="14.25" hidden="true" customHeight="false" outlineLevel="0" collapsed="false">
      <c r="A104" s="7" t="s">
        <v>53</v>
      </c>
    </row>
    <row r="105" customFormat="false" ht="14.25" hidden="true" customHeight="false" outlineLevel="0" collapsed="false">
      <c r="A105" s="7" t="s">
        <v>53</v>
      </c>
    </row>
    <row r="106" customFormat="false" ht="14.25" hidden="true" customHeight="false" outlineLevel="0" collapsed="false">
      <c r="A106" s="7" t="s">
        <v>54</v>
      </c>
    </row>
    <row r="107" customFormat="false" ht="14.25" hidden="true" customHeight="false" outlineLevel="0" collapsed="false">
      <c r="A107" s="7" t="s">
        <v>53</v>
      </c>
    </row>
    <row r="108" customFormat="false" ht="14.25" hidden="true" customHeight="false" outlineLevel="0" collapsed="false">
      <c r="A108" s="7" t="s">
        <v>49</v>
      </c>
    </row>
    <row r="109" customFormat="false" ht="30" hidden="false" customHeight="true" outlineLevel="0" collapsed="false">
      <c r="A109" s="7" t="n">
        <v>9</v>
      </c>
      <c r="B109" s="33" t="s">
        <v>71</v>
      </c>
      <c r="C109" s="33"/>
      <c r="D109" s="34" t="s">
        <v>72</v>
      </c>
      <c r="E109" s="34"/>
      <c r="F109" s="34"/>
      <c r="G109" s="35" t="s">
        <v>52</v>
      </c>
      <c r="H109" s="36" t="n">
        <v>1</v>
      </c>
      <c r="I109" s="37"/>
      <c r="J109" s="38"/>
      <c r="K109" s="39" t="n">
        <f aca="false">IF(AND(H109= "",I109= ""), 0, ROUND(ROUND(J109, 2) * ROUND(IF(I109="",H109,I109),  0), 2))</f>
        <v>0</v>
      </c>
      <c r="L109" s="7"/>
      <c r="N109" s="40" t="n">
        <v>0.2</v>
      </c>
      <c r="R109" s="7" t="n">
        <v>1414</v>
      </c>
    </row>
    <row r="110" customFormat="false" ht="14.25" hidden="true" customHeight="false" outlineLevel="0" collapsed="false">
      <c r="A110" s="7" t="s">
        <v>53</v>
      </c>
    </row>
    <row r="111" customFormat="false" ht="14.25" hidden="true" customHeight="false" outlineLevel="0" collapsed="false">
      <c r="A111" s="7" t="s">
        <v>53</v>
      </c>
    </row>
    <row r="112" customFormat="false" ht="14.25" hidden="true" customHeight="false" outlineLevel="0" collapsed="false">
      <c r="A112" s="7" t="s">
        <v>53</v>
      </c>
    </row>
    <row r="113" customFormat="false" ht="14.25" hidden="true" customHeight="false" outlineLevel="0" collapsed="false">
      <c r="A113" s="7" t="s">
        <v>54</v>
      </c>
    </row>
    <row r="114" customFormat="false" ht="14.25" hidden="true" customHeight="false" outlineLevel="0" collapsed="false">
      <c r="A114" s="7" t="s">
        <v>53</v>
      </c>
    </row>
    <row r="115" customFormat="false" ht="14.25" hidden="true" customHeight="false" outlineLevel="0" collapsed="false">
      <c r="A115" s="7" t="s">
        <v>49</v>
      </c>
    </row>
    <row r="116" customFormat="false" ht="30" hidden="false" customHeight="true" outlineLevel="0" collapsed="false">
      <c r="A116" s="7" t="n">
        <v>9</v>
      </c>
      <c r="B116" s="33" t="s">
        <v>73</v>
      </c>
      <c r="C116" s="33"/>
      <c r="D116" s="34" t="s">
        <v>74</v>
      </c>
      <c r="E116" s="34"/>
      <c r="F116" s="34"/>
      <c r="G116" s="35" t="s">
        <v>52</v>
      </c>
      <c r="H116" s="36" t="n">
        <v>1</v>
      </c>
      <c r="I116" s="37"/>
      <c r="J116" s="38"/>
      <c r="K116" s="39" t="n">
        <f aca="false">IF(AND(H116= "",I116= ""), 0, ROUND(ROUND(J116, 2) * ROUND(IF(I116="",H116,I116),  0), 2))</f>
        <v>0</v>
      </c>
      <c r="L116" s="7"/>
      <c r="N116" s="40" t="n">
        <v>0.2</v>
      </c>
      <c r="R116" s="7" t="n">
        <v>1414</v>
      </c>
    </row>
    <row r="117" customFormat="false" ht="14.25" hidden="true" customHeight="false" outlineLevel="0" collapsed="false">
      <c r="A117" s="7" t="s">
        <v>53</v>
      </c>
    </row>
    <row r="118" customFormat="false" ht="14.25" hidden="true" customHeight="false" outlineLevel="0" collapsed="false">
      <c r="A118" s="7" t="s">
        <v>53</v>
      </c>
    </row>
    <row r="119" customFormat="false" ht="14.25" hidden="true" customHeight="false" outlineLevel="0" collapsed="false">
      <c r="A119" s="7" t="s">
        <v>53</v>
      </c>
    </row>
    <row r="120" customFormat="false" ht="14.25" hidden="true" customHeight="false" outlineLevel="0" collapsed="false">
      <c r="A120" s="7" t="s">
        <v>54</v>
      </c>
    </row>
    <row r="121" customFormat="false" ht="14.25" hidden="true" customHeight="false" outlineLevel="0" collapsed="false">
      <c r="A121" s="7" t="s">
        <v>53</v>
      </c>
    </row>
    <row r="122" customFormat="false" ht="14.25" hidden="true" customHeight="false" outlineLevel="0" collapsed="false">
      <c r="A122" s="7" t="s">
        <v>49</v>
      </c>
    </row>
    <row r="123" customFormat="false" ht="30" hidden="false" customHeight="true" outlineLevel="0" collapsed="false">
      <c r="A123" s="7" t="n">
        <v>9</v>
      </c>
      <c r="B123" s="33" t="s">
        <v>75</v>
      </c>
      <c r="C123" s="33"/>
      <c r="D123" s="34" t="s">
        <v>76</v>
      </c>
      <c r="E123" s="34"/>
      <c r="F123" s="34"/>
      <c r="G123" s="35" t="s">
        <v>52</v>
      </c>
      <c r="H123" s="36" t="n">
        <v>1</v>
      </c>
      <c r="I123" s="37"/>
      <c r="J123" s="38"/>
      <c r="K123" s="39" t="n">
        <f aca="false">IF(AND(H123= "",I123= ""), 0, ROUND(ROUND(J123, 2) * ROUND(IF(I123="",H123,I123),  0), 2))</f>
        <v>0</v>
      </c>
      <c r="L123" s="7"/>
      <c r="N123" s="40" t="n">
        <v>0.2</v>
      </c>
      <c r="R123" s="7" t="n">
        <v>1414</v>
      </c>
    </row>
    <row r="124" customFormat="false" ht="14.25" hidden="true" customHeight="false" outlineLevel="0" collapsed="false">
      <c r="A124" s="7" t="s">
        <v>53</v>
      </c>
    </row>
    <row r="125" customFormat="false" ht="14.25" hidden="true" customHeight="false" outlineLevel="0" collapsed="false">
      <c r="A125" s="7" t="s">
        <v>53</v>
      </c>
    </row>
    <row r="126" customFormat="false" ht="14.25" hidden="true" customHeight="false" outlineLevel="0" collapsed="false">
      <c r="A126" s="7" t="s">
        <v>53</v>
      </c>
    </row>
    <row r="127" customFormat="false" ht="14.25" hidden="true" customHeight="false" outlineLevel="0" collapsed="false">
      <c r="A127" s="7" t="s">
        <v>54</v>
      </c>
    </row>
    <row r="128" customFormat="false" ht="14.25" hidden="true" customHeight="false" outlineLevel="0" collapsed="false">
      <c r="A128" s="7" t="s">
        <v>53</v>
      </c>
    </row>
    <row r="129" customFormat="false" ht="14.25" hidden="true" customHeight="false" outlineLevel="0" collapsed="false">
      <c r="A129" s="7" t="s">
        <v>49</v>
      </c>
    </row>
    <row r="130" customFormat="false" ht="30" hidden="false" customHeight="true" outlineLevel="0" collapsed="false">
      <c r="A130" s="7" t="n">
        <v>9</v>
      </c>
      <c r="B130" s="33" t="s">
        <v>77</v>
      </c>
      <c r="C130" s="33"/>
      <c r="D130" s="34" t="s">
        <v>78</v>
      </c>
      <c r="E130" s="34"/>
      <c r="F130" s="34"/>
      <c r="G130" s="35" t="s">
        <v>52</v>
      </c>
      <c r="H130" s="36" t="n">
        <v>2</v>
      </c>
      <c r="I130" s="37"/>
      <c r="J130" s="38"/>
      <c r="K130" s="39" t="n">
        <f aca="false">IF(AND(H130= "",I130= ""), 0, ROUND(ROUND(J130, 2) * ROUND(IF(I130="",H130,I130),  0), 2))</f>
        <v>0</v>
      </c>
      <c r="L130" s="7"/>
      <c r="N130" s="40" t="n">
        <v>0.2</v>
      </c>
      <c r="R130" s="7" t="n">
        <v>1414</v>
      </c>
    </row>
    <row r="131" customFormat="false" ht="14.25" hidden="true" customHeight="false" outlineLevel="0" collapsed="false">
      <c r="A131" s="7" t="s">
        <v>53</v>
      </c>
    </row>
    <row r="132" customFormat="false" ht="14.25" hidden="true" customHeight="false" outlineLevel="0" collapsed="false">
      <c r="A132" s="7" t="s">
        <v>53</v>
      </c>
    </row>
    <row r="133" customFormat="false" ht="14.25" hidden="true" customHeight="false" outlineLevel="0" collapsed="false">
      <c r="A133" s="7" t="s">
        <v>53</v>
      </c>
    </row>
    <row r="134" customFormat="false" ht="14.25" hidden="true" customHeight="false" outlineLevel="0" collapsed="false">
      <c r="A134" s="7" t="s">
        <v>54</v>
      </c>
    </row>
    <row r="135" customFormat="false" ht="14.25" hidden="true" customHeight="false" outlineLevel="0" collapsed="false">
      <c r="A135" s="7" t="s">
        <v>53</v>
      </c>
    </row>
    <row r="136" customFormat="false" ht="14.25" hidden="true" customHeight="false" outlineLevel="0" collapsed="false">
      <c r="A136" s="7" t="s">
        <v>49</v>
      </c>
    </row>
    <row r="137" customFormat="false" ht="20.25" hidden="false" customHeight="true" outlineLevel="0" collapsed="false">
      <c r="A137" s="7" t="n">
        <v>9</v>
      </c>
      <c r="B137" s="33" t="s">
        <v>79</v>
      </c>
      <c r="C137" s="33"/>
      <c r="D137" s="34" t="s">
        <v>80</v>
      </c>
      <c r="E137" s="34"/>
      <c r="F137" s="34"/>
      <c r="G137" s="35" t="s">
        <v>52</v>
      </c>
      <c r="H137" s="36" t="n">
        <v>2</v>
      </c>
      <c r="I137" s="37"/>
      <c r="J137" s="38"/>
      <c r="K137" s="39" t="n">
        <f aca="false">IF(AND(H137= "",I137= ""), 0, ROUND(ROUND(J137, 2) * ROUND(IF(I137="",H137,I137),  0), 2))</f>
        <v>0</v>
      </c>
      <c r="L137" s="7"/>
      <c r="N137" s="40" t="n">
        <v>0.2</v>
      </c>
      <c r="R137" s="7" t="n">
        <v>1414</v>
      </c>
    </row>
    <row r="138" customFormat="false" ht="14.25" hidden="true" customHeight="false" outlineLevel="0" collapsed="false">
      <c r="A138" s="7" t="s">
        <v>53</v>
      </c>
    </row>
    <row r="139" customFormat="false" ht="14.25" hidden="true" customHeight="false" outlineLevel="0" collapsed="false">
      <c r="A139" s="7" t="s">
        <v>53</v>
      </c>
    </row>
    <row r="140" customFormat="false" ht="14.25" hidden="true" customHeight="false" outlineLevel="0" collapsed="false">
      <c r="A140" s="7" t="s">
        <v>53</v>
      </c>
    </row>
    <row r="141" customFormat="false" ht="14.25" hidden="true" customHeight="false" outlineLevel="0" collapsed="false">
      <c r="A141" s="7" t="s">
        <v>53</v>
      </c>
    </row>
    <row r="142" customFormat="false" ht="14.25" hidden="true" customHeight="false" outlineLevel="0" collapsed="false">
      <c r="A142" s="7" t="s">
        <v>54</v>
      </c>
    </row>
    <row r="143" customFormat="false" ht="14.25" hidden="true" customHeight="false" outlineLevel="0" collapsed="false">
      <c r="A143" s="7" t="s">
        <v>53</v>
      </c>
    </row>
    <row r="144" customFormat="false" ht="14.25" hidden="true" customHeight="false" outlineLevel="0" collapsed="false">
      <c r="A144" s="7" t="s">
        <v>49</v>
      </c>
    </row>
    <row r="145" customFormat="false" ht="14.25" hidden="false" customHeight="true" outlineLevel="0" collapsed="false">
      <c r="A145" s="7" t="n">
        <v>9</v>
      </c>
      <c r="B145" s="33" t="s">
        <v>81</v>
      </c>
      <c r="C145" s="33"/>
      <c r="D145" s="34" t="s">
        <v>82</v>
      </c>
      <c r="E145" s="34"/>
      <c r="F145" s="34"/>
      <c r="G145" s="35" t="s">
        <v>52</v>
      </c>
      <c r="H145" s="36" t="n">
        <v>2</v>
      </c>
      <c r="I145" s="37"/>
      <c r="J145" s="38"/>
      <c r="K145" s="39" t="n">
        <f aca="false">IF(AND(H145= "",I145= ""), 0, ROUND(ROUND(J145, 2) * ROUND(IF(I145="",H145,I145),  0), 2))</f>
        <v>0</v>
      </c>
      <c r="L145" s="7"/>
      <c r="N145" s="40" t="n">
        <v>0.2</v>
      </c>
      <c r="R145" s="7" t="n">
        <v>1414</v>
      </c>
    </row>
    <row r="146" customFormat="false" ht="14.25" hidden="true" customHeight="false" outlineLevel="0" collapsed="false">
      <c r="A146" s="7" t="s">
        <v>53</v>
      </c>
    </row>
    <row r="147" customFormat="false" ht="14.25" hidden="true" customHeight="false" outlineLevel="0" collapsed="false">
      <c r="A147" s="7" t="s">
        <v>53</v>
      </c>
    </row>
    <row r="148" customFormat="false" ht="14.25" hidden="true" customHeight="false" outlineLevel="0" collapsed="false">
      <c r="A148" s="7" t="s">
        <v>53</v>
      </c>
    </row>
    <row r="149" customFormat="false" ht="14.25" hidden="true" customHeight="false" outlineLevel="0" collapsed="false">
      <c r="A149" s="7" t="s">
        <v>53</v>
      </c>
    </row>
    <row r="150" customFormat="false" ht="14.25" hidden="true" customHeight="false" outlineLevel="0" collapsed="false">
      <c r="A150" s="7" t="s">
        <v>54</v>
      </c>
    </row>
    <row r="151" customFormat="false" ht="14.25" hidden="true" customHeight="false" outlineLevel="0" collapsed="false">
      <c r="A151" s="7" t="s">
        <v>53</v>
      </c>
    </row>
    <row r="152" customFormat="false" ht="14.25" hidden="true" customHeight="false" outlineLevel="0" collapsed="false">
      <c r="A152" s="7" t="s">
        <v>49</v>
      </c>
    </row>
    <row r="153" customFormat="false" ht="14.25" hidden="true" customHeight="false" outlineLevel="0" collapsed="false">
      <c r="A153" s="7" t="s">
        <v>83</v>
      </c>
    </row>
    <row r="154" customFormat="false" ht="39" hidden="false" customHeight="true" outlineLevel="0" collapsed="false">
      <c r="A154" s="7" t="n">
        <v>4</v>
      </c>
      <c r="B154" s="26" t="s">
        <v>84</v>
      </c>
      <c r="C154" s="26"/>
      <c r="D154" s="30" t="s">
        <v>85</v>
      </c>
      <c r="E154" s="30"/>
      <c r="F154" s="30"/>
      <c r="G154" s="31"/>
      <c r="H154" s="31"/>
      <c r="I154" s="31"/>
      <c r="J154" s="31"/>
      <c r="K154" s="32"/>
      <c r="L154" s="7"/>
    </row>
    <row r="155" customFormat="false" ht="14.25" hidden="true" customHeight="false" outlineLevel="0" collapsed="false">
      <c r="A155" s="7" t="s">
        <v>48</v>
      </c>
    </row>
    <row r="156" customFormat="false" ht="14.25" hidden="true" customHeight="false" outlineLevel="0" collapsed="false">
      <c r="A156" s="7" t="s">
        <v>48</v>
      </c>
    </row>
    <row r="157" customFormat="false" ht="14.25" hidden="true" customHeight="false" outlineLevel="0" collapsed="false">
      <c r="A157" s="7" t="s">
        <v>48</v>
      </c>
    </row>
    <row r="158" customFormat="false" ht="14.25" hidden="true" customHeight="false" outlineLevel="0" collapsed="false">
      <c r="A158" s="7" t="s">
        <v>48</v>
      </c>
    </row>
    <row r="159" customFormat="false" ht="14.25" hidden="true" customHeight="false" outlineLevel="0" collapsed="false">
      <c r="A159" s="7" t="s">
        <v>48</v>
      </c>
    </row>
    <row r="160" customFormat="false" ht="14.25" hidden="true" customHeight="false" outlineLevel="0" collapsed="false">
      <c r="A160" s="7" t="s">
        <v>48</v>
      </c>
    </row>
    <row r="161" customFormat="false" ht="14.25" hidden="true" customHeight="false" outlineLevel="0" collapsed="false">
      <c r="A161" s="7" t="s">
        <v>48</v>
      </c>
    </row>
    <row r="162" customFormat="false" ht="14.25" hidden="true" customHeight="false" outlineLevel="0" collapsed="false">
      <c r="A162" s="7" t="s">
        <v>48</v>
      </c>
    </row>
    <row r="163" customFormat="false" ht="14.25" hidden="true" customHeight="false" outlineLevel="0" collapsed="false">
      <c r="A163" s="7" t="s">
        <v>48</v>
      </c>
    </row>
    <row r="164" customFormat="false" ht="14.25" hidden="true" customHeight="false" outlineLevel="0" collapsed="false">
      <c r="A164" s="7" t="s">
        <v>48</v>
      </c>
    </row>
    <row r="165" customFormat="false" ht="14.25" hidden="true" customHeight="false" outlineLevel="0" collapsed="false">
      <c r="A165" s="7" t="s">
        <v>48</v>
      </c>
    </row>
    <row r="166" customFormat="false" ht="14.25" hidden="true" customHeight="false" outlineLevel="0" collapsed="false">
      <c r="A166" s="7" t="s">
        <v>48</v>
      </c>
    </row>
    <row r="167" customFormat="false" ht="14.25" hidden="true" customHeight="false" outlineLevel="0" collapsed="false">
      <c r="A167" s="7" t="s">
        <v>48</v>
      </c>
    </row>
    <row r="168" customFormat="false" ht="14.25" hidden="true" customHeight="false" outlineLevel="0" collapsed="false">
      <c r="A168" s="7" t="s">
        <v>48</v>
      </c>
    </row>
    <row r="169" customFormat="false" ht="14.25" hidden="true" customHeight="false" outlineLevel="0" collapsed="false">
      <c r="A169" s="7" t="s">
        <v>48</v>
      </c>
    </row>
    <row r="170" customFormat="false" ht="14.25" hidden="true" customHeight="false" outlineLevel="0" collapsed="false">
      <c r="A170" s="7" t="s">
        <v>48</v>
      </c>
    </row>
    <row r="171" customFormat="false" ht="14.25" hidden="true" customHeight="false" outlineLevel="0" collapsed="false">
      <c r="A171" s="7" t="s">
        <v>48</v>
      </c>
    </row>
    <row r="172" customFormat="false" ht="14.25" hidden="true" customHeight="false" outlineLevel="0" collapsed="false">
      <c r="A172" s="7" t="s">
        <v>48</v>
      </c>
    </row>
    <row r="173" customFormat="false" ht="14.25" hidden="true" customHeight="false" outlineLevel="0" collapsed="false">
      <c r="A173" s="7" t="s">
        <v>48</v>
      </c>
    </row>
    <row r="174" customFormat="false" ht="14.25" hidden="true" customHeight="false" outlineLevel="0" collapsed="false">
      <c r="A174" s="7" t="s">
        <v>48</v>
      </c>
    </row>
    <row r="175" customFormat="false" ht="14.25" hidden="true" customHeight="false" outlineLevel="0" collapsed="false">
      <c r="A175" s="7" t="s">
        <v>48</v>
      </c>
    </row>
    <row r="176" customFormat="false" ht="14.25" hidden="true" customHeight="false" outlineLevel="0" collapsed="false">
      <c r="A176" s="7" t="s">
        <v>48</v>
      </c>
    </row>
    <row r="177" customFormat="false" ht="14.25" hidden="true" customHeight="false" outlineLevel="0" collapsed="false">
      <c r="A177" s="7" t="s">
        <v>48</v>
      </c>
    </row>
    <row r="178" customFormat="false" ht="14.25" hidden="true" customHeight="false" outlineLevel="0" collapsed="false">
      <c r="A178" s="7" t="s">
        <v>48</v>
      </c>
    </row>
    <row r="179" customFormat="false" ht="14.25" hidden="true" customHeight="false" outlineLevel="0" collapsed="false">
      <c r="A179" s="7" t="s">
        <v>48</v>
      </c>
    </row>
    <row r="180" customFormat="false" ht="14.25" hidden="true" customHeight="false" outlineLevel="0" collapsed="false">
      <c r="A180" s="7" t="s">
        <v>48</v>
      </c>
    </row>
    <row r="181" customFormat="false" ht="14.25" hidden="true" customHeight="false" outlineLevel="0" collapsed="false">
      <c r="A181" s="7" t="s">
        <v>48</v>
      </c>
    </row>
    <row r="182" customFormat="false" ht="14.25" hidden="true" customHeight="false" outlineLevel="0" collapsed="false">
      <c r="A182" s="7" t="s">
        <v>48</v>
      </c>
    </row>
    <row r="183" customFormat="false" ht="14.25" hidden="true" customHeight="false" outlineLevel="0" collapsed="false">
      <c r="A183" s="7" t="s">
        <v>48</v>
      </c>
    </row>
    <row r="184" customFormat="false" ht="14.25" hidden="true" customHeight="false" outlineLevel="0" collapsed="false">
      <c r="A184" s="7" t="s">
        <v>48</v>
      </c>
    </row>
    <row r="185" customFormat="false" ht="14.25" hidden="true" customHeight="false" outlineLevel="0" collapsed="false">
      <c r="A185" s="7" t="s">
        <v>48</v>
      </c>
    </row>
    <row r="186" customFormat="false" ht="14.25" hidden="true" customHeight="false" outlineLevel="0" collapsed="false">
      <c r="A186" s="7" t="s">
        <v>48</v>
      </c>
    </row>
    <row r="187" customFormat="false" ht="14.25" hidden="true" customHeight="false" outlineLevel="0" collapsed="false">
      <c r="A187" s="7" t="s">
        <v>48</v>
      </c>
    </row>
    <row r="188" customFormat="false" ht="14.25" hidden="true" customHeight="false" outlineLevel="0" collapsed="false">
      <c r="A188" s="7" t="s">
        <v>48</v>
      </c>
    </row>
    <row r="189" customFormat="false" ht="14.25" hidden="true" customHeight="false" outlineLevel="0" collapsed="false">
      <c r="A189" s="7" t="n">
        <v>9</v>
      </c>
    </row>
    <row r="190" customFormat="false" ht="14.25" hidden="true" customHeight="false" outlineLevel="0" collapsed="false">
      <c r="A190" s="7" t="s">
        <v>49</v>
      </c>
    </row>
    <row r="191" customFormat="false" ht="38.25" hidden="false" customHeight="true" outlineLevel="0" collapsed="false">
      <c r="A191" s="7" t="n">
        <v>9</v>
      </c>
      <c r="B191" s="33" t="s">
        <v>86</v>
      </c>
      <c r="C191" s="33"/>
      <c r="D191" s="41" t="s">
        <v>87</v>
      </c>
      <c r="E191" s="41"/>
      <c r="F191" s="41"/>
      <c r="G191" s="35" t="s">
        <v>52</v>
      </c>
      <c r="H191" s="36" t="n">
        <v>5</v>
      </c>
      <c r="I191" s="37"/>
      <c r="J191" s="38"/>
      <c r="K191" s="39" t="n">
        <f aca="false">IF(AND(H191= "",I191= ""), 0, ROUND(ROUND(J191, 2) * ROUND(IF(I191="",H191,I191),  0), 2))</f>
        <v>0</v>
      </c>
      <c r="L191" s="7"/>
      <c r="N191" s="40" t="n">
        <v>0.2</v>
      </c>
      <c r="R191" s="7" t="n">
        <v>1414</v>
      </c>
    </row>
    <row r="192" customFormat="false" ht="14.25" hidden="true" customHeight="false" outlineLevel="0" collapsed="false">
      <c r="A192" s="7" t="s">
        <v>53</v>
      </c>
    </row>
    <row r="193" customFormat="false" ht="14.25" hidden="true" customHeight="false" outlineLevel="0" collapsed="false">
      <c r="A193" s="7" t="s">
        <v>53</v>
      </c>
    </row>
    <row r="194" customFormat="false" ht="14.25" hidden="true" customHeight="false" outlineLevel="0" collapsed="false">
      <c r="A194" s="7" t="s">
        <v>53</v>
      </c>
    </row>
    <row r="195" customFormat="false" ht="14.25" hidden="true" customHeight="false" outlineLevel="0" collapsed="false">
      <c r="A195" s="7" t="s">
        <v>54</v>
      </c>
    </row>
    <row r="196" customFormat="false" ht="14.25" hidden="true" customHeight="false" outlineLevel="0" collapsed="false">
      <c r="A196" s="7" t="s">
        <v>53</v>
      </c>
    </row>
    <row r="197" customFormat="false" ht="14.25" hidden="true" customHeight="false" outlineLevel="0" collapsed="false">
      <c r="A197" s="7" t="s">
        <v>49</v>
      </c>
    </row>
    <row r="198" customFormat="false" ht="14.25" hidden="true" customHeight="false" outlineLevel="0" collapsed="false">
      <c r="A198" s="7" t="s">
        <v>83</v>
      </c>
    </row>
    <row r="199" customFormat="false" ht="27" hidden="false" customHeight="true" outlineLevel="0" collapsed="false">
      <c r="A199" s="7" t="n">
        <v>4</v>
      </c>
      <c r="B199" s="26" t="s">
        <v>88</v>
      </c>
      <c r="C199" s="26"/>
      <c r="D199" s="30" t="s">
        <v>89</v>
      </c>
      <c r="E199" s="30"/>
      <c r="F199" s="30"/>
      <c r="G199" s="31"/>
      <c r="H199" s="31"/>
      <c r="I199" s="31"/>
      <c r="J199" s="31"/>
      <c r="K199" s="32"/>
      <c r="L199" s="7"/>
    </row>
    <row r="200" customFormat="false" ht="14.25" hidden="true" customHeight="false" outlineLevel="0" collapsed="false">
      <c r="A200" s="7" t="s">
        <v>48</v>
      </c>
    </row>
    <row r="201" customFormat="false" ht="14.25" hidden="true" customHeight="false" outlineLevel="0" collapsed="false">
      <c r="A201" s="7" t="s">
        <v>48</v>
      </c>
    </row>
    <row r="202" customFormat="false" ht="14.25" hidden="true" customHeight="false" outlineLevel="0" collapsed="false">
      <c r="A202" s="7" t="s">
        <v>48</v>
      </c>
    </row>
    <row r="203" customFormat="false" ht="14.25" hidden="true" customHeight="false" outlineLevel="0" collapsed="false">
      <c r="A203" s="7" t="s">
        <v>48</v>
      </c>
    </row>
    <row r="204" customFormat="false" ht="14.25" hidden="true" customHeight="false" outlineLevel="0" collapsed="false">
      <c r="A204" s="7" t="s">
        <v>48</v>
      </c>
    </row>
    <row r="205" customFormat="false" ht="14.25" hidden="true" customHeight="false" outlineLevel="0" collapsed="false">
      <c r="A205" s="7" t="s">
        <v>48</v>
      </c>
    </row>
    <row r="206" customFormat="false" ht="14.25" hidden="true" customHeight="false" outlineLevel="0" collapsed="false">
      <c r="A206" s="7" t="s">
        <v>48</v>
      </c>
    </row>
    <row r="207" customFormat="false" ht="14.25" hidden="true" customHeight="false" outlineLevel="0" collapsed="false">
      <c r="A207" s="7" t="s">
        <v>48</v>
      </c>
    </row>
    <row r="208" customFormat="false" ht="14.25" hidden="true" customHeight="false" outlineLevel="0" collapsed="false">
      <c r="A208" s="7" t="s">
        <v>48</v>
      </c>
    </row>
    <row r="209" customFormat="false" ht="14.25" hidden="true" customHeight="false" outlineLevel="0" collapsed="false">
      <c r="A209" s="7" t="s">
        <v>48</v>
      </c>
    </row>
    <row r="210" customFormat="false" ht="14.25" hidden="true" customHeight="false" outlineLevel="0" collapsed="false">
      <c r="A210" s="7" t="s">
        <v>48</v>
      </c>
    </row>
    <row r="211" customFormat="false" ht="14.25" hidden="true" customHeight="false" outlineLevel="0" collapsed="false">
      <c r="A211" s="7" t="s">
        <v>48</v>
      </c>
    </row>
    <row r="212" customFormat="false" ht="14.25" hidden="true" customHeight="false" outlineLevel="0" collapsed="false">
      <c r="A212" s="7" t="s">
        <v>48</v>
      </c>
    </row>
    <row r="213" customFormat="false" ht="14.25" hidden="true" customHeight="false" outlineLevel="0" collapsed="false">
      <c r="A213" s="7" t="s">
        <v>48</v>
      </c>
    </row>
    <row r="214" customFormat="false" ht="14.25" hidden="true" customHeight="false" outlineLevel="0" collapsed="false">
      <c r="A214" s="7" t="s">
        <v>48</v>
      </c>
    </row>
    <row r="215" customFormat="false" ht="14.25" hidden="true" customHeight="false" outlineLevel="0" collapsed="false">
      <c r="A215" s="7" t="s">
        <v>48</v>
      </c>
    </row>
    <row r="216" customFormat="false" ht="14.25" hidden="true" customHeight="false" outlineLevel="0" collapsed="false">
      <c r="A216" s="7" t="s">
        <v>48</v>
      </c>
    </row>
    <row r="217" customFormat="false" ht="14.25" hidden="true" customHeight="false" outlineLevel="0" collapsed="false">
      <c r="A217" s="7" t="s">
        <v>48</v>
      </c>
    </row>
    <row r="218" customFormat="false" ht="14.25" hidden="true" customHeight="false" outlineLevel="0" collapsed="false">
      <c r="A218" s="7" t="s">
        <v>48</v>
      </c>
    </row>
    <row r="219" customFormat="false" ht="14.25" hidden="true" customHeight="false" outlineLevel="0" collapsed="false">
      <c r="A219" s="7" t="s">
        <v>48</v>
      </c>
    </row>
    <row r="220" customFormat="false" ht="14.25" hidden="true" customHeight="false" outlineLevel="0" collapsed="false">
      <c r="A220" s="7" t="s">
        <v>48</v>
      </c>
    </row>
    <row r="221" customFormat="false" ht="14.25" hidden="true" customHeight="false" outlineLevel="0" collapsed="false">
      <c r="A221" s="7" t="s">
        <v>48</v>
      </c>
    </row>
    <row r="222" customFormat="false" ht="14.25" hidden="true" customHeight="false" outlineLevel="0" collapsed="false">
      <c r="A222" s="7" t="s">
        <v>48</v>
      </c>
    </row>
    <row r="223" customFormat="false" ht="14.25" hidden="true" customHeight="false" outlineLevel="0" collapsed="false">
      <c r="A223" s="7" t="s">
        <v>48</v>
      </c>
    </row>
    <row r="224" customFormat="false" ht="14.25" hidden="true" customHeight="false" outlineLevel="0" collapsed="false">
      <c r="A224" s="7" t="s">
        <v>48</v>
      </c>
    </row>
    <row r="225" customFormat="false" ht="14.25" hidden="true" customHeight="false" outlineLevel="0" collapsed="false">
      <c r="A225" s="7" t="s">
        <v>48</v>
      </c>
    </row>
    <row r="226" customFormat="false" ht="14.25" hidden="true" customHeight="false" outlineLevel="0" collapsed="false">
      <c r="A226" s="7" t="s">
        <v>48</v>
      </c>
    </row>
    <row r="227" customFormat="false" ht="14.25" hidden="true" customHeight="false" outlineLevel="0" collapsed="false">
      <c r="A227" s="7" t="s">
        <v>48</v>
      </c>
    </row>
    <row r="228" customFormat="false" ht="14.25" hidden="true" customHeight="false" outlineLevel="0" collapsed="false">
      <c r="A228" s="7" t="s">
        <v>48</v>
      </c>
    </row>
    <row r="229" customFormat="false" ht="14.25" hidden="true" customHeight="false" outlineLevel="0" collapsed="false">
      <c r="A229" s="7" t="s">
        <v>48</v>
      </c>
    </row>
    <row r="230" customFormat="false" ht="14.25" hidden="true" customHeight="false" outlineLevel="0" collapsed="false">
      <c r="A230" s="7" t="s">
        <v>48</v>
      </c>
    </row>
    <row r="231" customFormat="false" ht="14.25" hidden="true" customHeight="false" outlineLevel="0" collapsed="false">
      <c r="A231" s="7" t="s">
        <v>48</v>
      </c>
    </row>
    <row r="232" customFormat="false" ht="14.25" hidden="true" customHeight="false" outlineLevel="0" collapsed="false">
      <c r="A232" s="7" t="s">
        <v>48</v>
      </c>
    </row>
    <row r="233" customFormat="false" ht="14.25" hidden="true" customHeight="false" outlineLevel="0" collapsed="false">
      <c r="A233" s="7" t="s">
        <v>48</v>
      </c>
    </row>
    <row r="234" customFormat="false" ht="14.25" hidden="true" customHeight="false" outlineLevel="0" collapsed="false">
      <c r="A234" s="7" t="n">
        <v>9</v>
      </c>
    </row>
    <row r="235" customFormat="false" ht="14.25" hidden="true" customHeight="false" outlineLevel="0" collapsed="false">
      <c r="A235" s="7" t="s">
        <v>49</v>
      </c>
    </row>
    <row r="236" customFormat="false" ht="30" hidden="false" customHeight="true" outlineLevel="0" collapsed="false">
      <c r="A236" s="7" t="n">
        <v>9</v>
      </c>
      <c r="B236" s="33" t="s">
        <v>90</v>
      </c>
      <c r="C236" s="33"/>
      <c r="D236" s="34" t="s">
        <v>91</v>
      </c>
      <c r="E236" s="34"/>
      <c r="F236" s="34"/>
      <c r="G236" s="35" t="s">
        <v>52</v>
      </c>
      <c r="H236" s="36" t="n">
        <v>2</v>
      </c>
      <c r="I236" s="37"/>
      <c r="J236" s="38"/>
      <c r="K236" s="39" t="n">
        <f aca="false">IF(AND(H236= "",I236= ""), 0, ROUND(ROUND(J236, 2) * ROUND(IF(I236="",H236,I236),  0), 2))</f>
        <v>0</v>
      </c>
      <c r="L236" s="7"/>
      <c r="N236" s="40" t="n">
        <v>0.2</v>
      </c>
      <c r="R236" s="7" t="n">
        <v>1414</v>
      </c>
    </row>
    <row r="237" customFormat="false" ht="14.25" hidden="true" customHeight="false" outlineLevel="0" collapsed="false">
      <c r="A237" s="7" t="s">
        <v>53</v>
      </c>
    </row>
    <row r="238" customFormat="false" ht="14.25" hidden="true" customHeight="false" outlineLevel="0" collapsed="false">
      <c r="A238" s="7" t="s">
        <v>53</v>
      </c>
    </row>
    <row r="239" customFormat="false" ht="14.25" hidden="true" customHeight="false" outlineLevel="0" collapsed="false">
      <c r="A239" s="7" t="s">
        <v>53</v>
      </c>
    </row>
    <row r="240" customFormat="false" ht="14.25" hidden="true" customHeight="false" outlineLevel="0" collapsed="false">
      <c r="A240" s="7" t="s">
        <v>54</v>
      </c>
    </row>
    <row r="241" customFormat="false" ht="14.25" hidden="true" customHeight="false" outlineLevel="0" collapsed="false">
      <c r="A241" s="7" t="s">
        <v>53</v>
      </c>
    </row>
    <row r="242" customFormat="false" ht="14.25" hidden="true" customHeight="false" outlineLevel="0" collapsed="false">
      <c r="A242" s="7" t="s">
        <v>49</v>
      </c>
    </row>
    <row r="243" customFormat="false" ht="30" hidden="false" customHeight="true" outlineLevel="0" collapsed="false">
      <c r="A243" s="7" t="n">
        <v>9</v>
      </c>
      <c r="B243" s="33" t="s">
        <v>92</v>
      </c>
      <c r="C243" s="33"/>
      <c r="D243" s="34" t="s">
        <v>93</v>
      </c>
      <c r="E243" s="34"/>
      <c r="F243" s="34"/>
      <c r="G243" s="35" t="s">
        <v>52</v>
      </c>
      <c r="H243" s="36" t="n">
        <v>1</v>
      </c>
      <c r="I243" s="37"/>
      <c r="J243" s="38"/>
      <c r="K243" s="39" t="n">
        <f aca="false">IF(AND(H243= "",I243= ""), 0, ROUND(ROUND(J243, 2) * ROUND(IF(I243="",H243,I243),  0), 2))</f>
        <v>0</v>
      </c>
      <c r="L243" s="7"/>
      <c r="N243" s="40" t="n">
        <v>0.2</v>
      </c>
      <c r="R243" s="7" t="n">
        <v>1414</v>
      </c>
    </row>
    <row r="244" customFormat="false" ht="14.25" hidden="true" customHeight="false" outlineLevel="0" collapsed="false">
      <c r="A244" s="7" t="s">
        <v>53</v>
      </c>
    </row>
    <row r="245" customFormat="false" ht="14.25" hidden="true" customHeight="false" outlineLevel="0" collapsed="false">
      <c r="A245" s="7" t="s">
        <v>53</v>
      </c>
    </row>
    <row r="246" customFormat="false" ht="14.25" hidden="true" customHeight="false" outlineLevel="0" collapsed="false">
      <c r="A246" s="7" t="s">
        <v>53</v>
      </c>
    </row>
    <row r="247" customFormat="false" ht="14.25" hidden="true" customHeight="false" outlineLevel="0" collapsed="false">
      <c r="A247" s="7" t="s">
        <v>54</v>
      </c>
    </row>
    <row r="248" customFormat="false" ht="14.25" hidden="true" customHeight="false" outlineLevel="0" collapsed="false">
      <c r="A248" s="7" t="s">
        <v>53</v>
      </c>
    </row>
    <row r="249" customFormat="false" ht="14.25" hidden="true" customHeight="false" outlineLevel="0" collapsed="false">
      <c r="A249" s="7" t="s">
        <v>49</v>
      </c>
    </row>
    <row r="250" customFormat="false" ht="14.25" hidden="true" customHeight="false" outlineLevel="0" collapsed="false">
      <c r="A250" s="7" t="s">
        <v>83</v>
      </c>
    </row>
    <row r="251" customFormat="false" ht="24" hidden="false" customHeight="true" outlineLevel="0" collapsed="false">
      <c r="A251" s="7" t="n">
        <v>4</v>
      </c>
      <c r="B251" s="26" t="s">
        <v>94</v>
      </c>
      <c r="C251" s="26"/>
      <c r="D251" s="30" t="s">
        <v>95</v>
      </c>
      <c r="E251" s="30"/>
      <c r="F251" s="30"/>
      <c r="G251" s="31"/>
      <c r="H251" s="31"/>
      <c r="I251" s="31"/>
      <c r="J251" s="31"/>
      <c r="K251" s="32"/>
      <c r="L251" s="7"/>
    </row>
    <row r="252" customFormat="false" ht="20.25" hidden="false" customHeight="true" outlineLevel="0" collapsed="false">
      <c r="A252" s="7" t="n">
        <v>9</v>
      </c>
      <c r="B252" s="33" t="s">
        <v>96</v>
      </c>
      <c r="C252" s="33"/>
      <c r="D252" s="34" t="s">
        <v>97</v>
      </c>
      <c r="E252" s="34"/>
      <c r="F252" s="34"/>
      <c r="G252" s="35" t="s">
        <v>52</v>
      </c>
      <c r="H252" s="36" t="n">
        <v>1</v>
      </c>
      <c r="I252" s="37"/>
      <c r="J252" s="38"/>
      <c r="K252" s="39" t="n">
        <f aca="false">IF(AND(H252= "",I252= ""), 0, ROUND(ROUND(J252, 2) * ROUND(IF(I252="",H252,I252),  0), 2))</f>
        <v>0</v>
      </c>
      <c r="L252" s="7"/>
      <c r="N252" s="40" t="n">
        <v>0.2</v>
      </c>
      <c r="R252" s="7" t="n">
        <v>1414</v>
      </c>
    </row>
    <row r="253" customFormat="false" ht="14.25" hidden="true" customHeight="false" outlineLevel="0" collapsed="false">
      <c r="A253" s="7" t="s">
        <v>53</v>
      </c>
    </row>
    <row r="254" customFormat="false" ht="14.25" hidden="true" customHeight="false" outlineLevel="0" collapsed="false">
      <c r="A254" s="7" t="s">
        <v>53</v>
      </c>
    </row>
    <row r="255" customFormat="false" ht="14.25" hidden="true" customHeight="false" outlineLevel="0" collapsed="false">
      <c r="A255" s="7" t="s">
        <v>53</v>
      </c>
    </row>
    <row r="256" customFormat="false" ht="14.25" hidden="true" customHeight="false" outlineLevel="0" collapsed="false">
      <c r="A256" s="7" t="s">
        <v>54</v>
      </c>
    </row>
    <row r="257" customFormat="false" ht="14.25" hidden="true" customHeight="false" outlineLevel="0" collapsed="false">
      <c r="A257" s="7" t="s">
        <v>53</v>
      </c>
    </row>
    <row r="258" customFormat="false" ht="14.25" hidden="true" customHeight="false" outlineLevel="0" collapsed="false">
      <c r="A258" s="7" t="s">
        <v>49</v>
      </c>
    </row>
    <row r="259" customFormat="false" ht="14.25" hidden="true" customHeight="false" outlineLevel="0" collapsed="false">
      <c r="A259" s="7" t="s">
        <v>83</v>
      </c>
    </row>
    <row r="260" customFormat="false" ht="23.25" hidden="false" customHeight="true" outlineLevel="0" collapsed="false">
      <c r="A260" s="7" t="n">
        <v>4</v>
      </c>
      <c r="B260" s="26" t="s">
        <v>98</v>
      </c>
      <c r="C260" s="26"/>
      <c r="D260" s="30" t="s">
        <v>99</v>
      </c>
      <c r="E260" s="30"/>
      <c r="F260" s="30"/>
      <c r="G260" s="31"/>
      <c r="H260" s="31"/>
      <c r="I260" s="31"/>
      <c r="J260" s="31"/>
      <c r="K260" s="32"/>
      <c r="L260" s="7"/>
    </row>
    <row r="261" customFormat="false" ht="14.25" hidden="true" customHeight="false" outlineLevel="0" collapsed="false">
      <c r="A261" s="7" t="s">
        <v>48</v>
      </c>
    </row>
    <row r="262" customFormat="false" ht="20.25" hidden="false" customHeight="true" outlineLevel="0" collapsed="false">
      <c r="A262" s="7" t="n">
        <v>9</v>
      </c>
      <c r="B262" s="33" t="s">
        <v>100</v>
      </c>
      <c r="C262" s="33"/>
      <c r="D262" s="34" t="s">
        <v>101</v>
      </c>
      <c r="E262" s="34"/>
      <c r="F262" s="34"/>
      <c r="G262" s="35" t="s">
        <v>52</v>
      </c>
      <c r="H262" s="36" t="n">
        <v>4</v>
      </c>
      <c r="I262" s="37"/>
      <c r="J262" s="38"/>
      <c r="K262" s="39" t="n">
        <f aca="false">IF(AND(H262= "",I262= ""), 0, ROUND(ROUND(J262, 2) * ROUND(IF(I262="",H262,I262),  0), 2))</f>
        <v>0</v>
      </c>
      <c r="L262" s="7"/>
      <c r="N262" s="40" t="n">
        <v>0.2</v>
      </c>
      <c r="R262" s="7" t="n">
        <v>1414</v>
      </c>
    </row>
    <row r="263" customFormat="false" ht="14.25" hidden="true" customHeight="false" outlineLevel="0" collapsed="false">
      <c r="A263" s="7" t="s">
        <v>53</v>
      </c>
    </row>
    <row r="264" customFormat="false" ht="14.25" hidden="true" customHeight="false" outlineLevel="0" collapsed="false">
      <c r="A264" s="7" t="s">
        <v>53</v>
      </c>
    </row>
    <row r="265" customFormat="false" ht="14.25" hidden="true" customHeight="false" outlineLevel="0" collapsed="false">
      <c r="A265" s="7" t="s">
        <v>54</v>
      </c>
    </row>
    <row r="266" customFormat="false" ht="14.25" hidden="true" customHeight="false" outlineLevel="0" collapsed="false">
      <c r="A266" s="7" t="s">
        <v>53</v>
      </c>
    </row>
    <row r="267" customFormat="false" ht="14.25" hidden="true" customHeight="false" outlineLevel="0" collapsed="false">
      <c r="A267" s="7" t="s">
        <v>49</v>
      </c>
    </row>
    <row r="268" customFormat="false" ht="14.25" hidden="true" customHeight="false" outlineLevel="0" collapsed="false">
      <c r="A268" s="7" t="s">
        <v>83</v>
      </c>
    </row>
    <row r="269" customFormat="false" ht="25.5" hidden="false" customHeight="true" outlineLevel="0" collapsed="false">
      <c r="A269" s="7" t="n">
        <v>4</v>
      </c>
      <c r="B269" s="26" t="s">
        <v>102</v>
      </c>
      <c r="C269" s="26"/>
      <c r="D269" s="30" t="s">
        <v>103</v>
      </c>
      <c r="E269" s="30"/>
      <c r="F269" s="30"/>
      <c r="G269" s="31"/>
      <c r="H269" s="31"/>
      <c r="I269" s="31"/>
      <c r="J269" s="31"/>
      <c r="K269" s="32"/>
      <c r="L269" s="7"/>
    </row>
    <row r="270" customFormat="false" ht="20.25" hidden="false" customHeight="true" outlineLevel="0" collapsed="false">
      <c r="A270" s="7" t="n">
        <v>9</v>
      </c>
      <c r="B270" s="33" t="s">
        <v>104</v>
      </c>
      <c r="C270" s="33"/>
      <c r="D270" s="34" t="s">
        <v>105</v>
      </c>
      <c r="E270" s="34"/>
      <c r="F270" s="34"/>
      <c r="G270" s="35" t="s">
        <v>52</v>
      </c>
      <c r="H270" s="36" t="n">
        <v>2</v>
      </c>
      <c r="I270" s="37"/>
      <c r="J270" s="38"/>
      <c r="K270" s="39" t="n">
        <f aca="false">IF(AND(H270= "",I270= ""), 0, ROUND(ROUND(J270, 2) * ROUND(IF(I270="",H270,I270),  0), 2))</f>
        <v>0</v>
      </c>
      <c r="L270" s="7"/>
      <c r="N270" s="40" t="n">
        <v>0.2</v>
      </c>
      <c r="R270" s="7" t="n">
        <v>1414</v>
      </c>
    </row>
    <row r="271" customFormat="false" ht="14.25" hidden="true" customHeight="false" outlineLevel="0" collapsed="false">
      <c r="A271" s="7" t="s">
        <v>53</v>
      </c>
    </row>
    <row r="272" customFormat="false" ht="14.25" hidden="true" customHeight="false" outlineLevel="0" collapsed="false">
      <c r="A272" s="7" t="s">
        <v>53</v>
      </c>
    </row>
    <row r="273" customFormat="false" ht="14.25" hidden="true" customHeight="false" outlineLevel="0" collapsed="false">
      <c r="A273" s="7" t="s">
        <v>53</v>
      </c>
    </row>
    <row r="274" customFormat="false" ht="14.25" hidden="true" customHeight="false" outlineLevel="0" collapsed="false">
      <c r="A274" s="7" t="s">
        <v>53</v>
      </c>
    </row>
    <row r="275" customFormat="false" ht="14.25" hidden="true" customHeight="false" outlineLevel="0" collapsed="false">
      <c r="A275" s="7" t="s">
        <v>53</v>
      </c>
    </row>
    <row r="276" customFormat="false" ht="14.25" hidden="true" customHeight="false" outlineLevel="0" collapsed="false">
      <c r="A276" s="7" t="s">
        <v>53</v>
      </c>
    </row>
    <row r="277" customFormat="false" ht="14.25" hidden="true" customHeight="false" outlineLevel="0" collapsed="false">
      <c r="A277" s="7" t="s">
        <v>53</v>
      </c>
    </row>
    <row r="278" customFormat="false" ht="14.25" hidden="true" customHeight="false" outlineLevel="0" collapsed="false">
      <c r="A278" s="7" t="s">
        <v>53</v>
      </c>
    </row>
    <row r="279" customFormat="false" ht="14.25" hidden="true" customHeight="false" outlineLevel="0" collapsed="false">
      <c r="A279" s="7" t="s">
        <v>54</v>
      </c>
    </row>
    <row r="280" customFormat="false" ht="14.25" hidden="true" customHeight="false" outlineLevel="0" collapsed="false">
      <c r="A280" s="7" t="s">
        <v>49</v>
      </c>
    </row>
    <row r="281" customFormat="false" ht="14.25" hidden="true" customHeight="false" outlineLevel="0" collapsed="false">
      <c r="A281" s="7" t="s">
        <v>83</v>
      </c>
    </row>
    <row r="282" customFormat="false" ht="24" hidden="false" customHeight="true" outlineLevel="0" collapsed="false">
      <c r="A282" s="7" t="n">
        <v>4</v>
      </c>
      <c r="B282" s="26" t="s">
        <v>106</v>
      </c>
      <c r="C282" s="26"/>
      <c r="D282" s="30" t="s">
        <v>107</v>
      </c>
      <c r="E282" s="30"/>
      <c r="F282" s="30"/>
      <c r="G282" s="31"/>
      <c r="H282" s="31"/>
      <c r="I282" s="31"/>
      <c r="J282" s="31"/>
      <c r="K282" s="32"/>
      <c r="L282" s="7"/>
    </row>
    <row r="283" customFormat="false" ht="20.25" hidden="false" customHeight="true" outlineLevel="0" collapsed="false">
      <c r="A283" s="7" t="n">
        <v>9</v>
      </c>
      <c r="B283" s="33" t="s">
        <v>108</v>
      </c>
      <c r="C283" s="33"/>
      <c r="D283" s="34" t="s">
        <v>109</v>
      </c>
      <c r="E283" s="34"/>
      <c r="F283" s="34"/>
      <c r="G283" s="35" t="s">
        <v>52</v>
      </c>
      <c r="H283" s="36" t="n">
        <v>2</v>
      </c>
      <c r="I283" s="37"/>
      <c r="J283" s="38"/>
      <c r="K283" s="39" t="n">
        <f aca="false">IF(AND(H283= "",I283= ""), 0, ROUND(ROUND(J283, 2) * ROUND(IF(I283="",H283,I283),  0), 2))</f>
        <v>0</v>
      </c>
      <c r="L283" s="7"/>
      <c r="N283" s="40" t="n">
        <v>0.2</v>
      </c>
      <c r="R283" s="7" t="n">
        <v>1414</v>
      </c>
    </row>
    <row r="284" customFormat="false" ht="14.25" hidden="true" customHeight="false" outlineLevel="0" collapsed="false">
      <c r="A284" s="7" t="s">
        <v>53</v>
      </c>
    </row>
    <row r="285" customFormat="false" ht="14.25" hidden="true" customHeight="false" outlineLevel="0" collapsed="false">
      <c r="A285" s="7" t="s">
        <v>53</v>
      </c>
    </row>
    <row r="286" customFormat="false" ht="14.25" hidden="true" customHeight="false" outlineLevel="0" collapsed="false">
      <c r="A286" s="7" t="s">
        <v>53</v>
      </c>
    </row>
    <row r="287" customFormat="false" ht="14.25" hidden="true" customHeight="false" outlineLevel="0" collapsed="false">
      <c r="A287" s="7" t="s">
        <v>53</v>
      </c>
    </row>
    <row r="288" customFormat="false" ht="14.25" hidden="true" customHeight="false" outlineLevel="0" collapsed="false">
      <c r="A288" s="7" t="s">
        <v>53</v>
      </c>
    </row>
    <row r="289" customFormat="false" ht="14.25" hidden="true" customHeight="false" outlineLevel="0" collapsed="false">
      <c r="A289" s="7" t="s">
        <v>53</v>
      </c>
    </row>
    <row r="290" customFormat="false" ht="14.25" hidden="true" customHeight="false" outlineLevel="0" collapsed="false">
      <c r="A290" s="7" t="s">
        <v>53</v>
      </c>
    </row>
    <row r="291" customFormat="false" ht="14.25" hidden="true" customHeight="false" outlineLevel="0" collapsed="false">
      <c r="A291" s="7" t="s">
        <v>54</v>
      </c>
    </row>
    <row r="292" customFormat="false" ht="14.25" hidden="true" customHeight="false" outlineLevel="0" collapsed="false">
      <c r="A292" s="7" t="s">
        <v>53</v>
      </c>
    </row>
    <row r="293" customFormat="false" ht="14.25" hidden="true" customHeight="false" outlineLevel="0" collapsed="false">
      <c r="A293" s="7" t="s">
        <v>49</v>
      </c>
    </row>
    <row r="294" customFormat="false" ht="20.25" hidden="false" customHeight="true" outlineLevel="0" collapsed="false">
      <c r="A294" s="7" t="n">
        <v>9</v>
      </c>
      <c r="B294" s="33" t="s">
        <v>110</v>
      </c>
      <c r="C294" s="33"/>
      <c r="D294" s="34" t="s">
        <v>111</v>
      </c>
      <c r="E294" s="34"/>
      <c r="F294" s="34"/>
      <c r="G294" s="35" t="s">
        <v>52</v>
      </c>
      <c r="H294" s="36" t="n">
        <v>4</v>
      </c>
      <c r="I294" s="37"/>
      <c r="J294" s="38"/>
      <c r="K294" s="39" t="n">
        <f aca="false">IF(AND(H294= "",I294= ""), 0, ROUND(ROUND(J294, 2) * ROUND(IF(I294="",H294,I294),  0), 2))</f>
        <v>0</v>
      </c>
      <c r="L294" s="7"/>
      <c r="N294" s="40" t="n">
        <v>0.2</v>
      </c>
      <c r="R294" s="7" t="n">
        <v>1414</v>
      </c>
    </row>
    <row r="295" customFormat="false" ht="14.25" hidden="true" customHeight="false" outlineLevel="0" collapsed="false">
      <c r="A295" s="7" t="s">
        <v>53</v>
      </c>
    </row>
    <row r="296" customFormat="false" ht="14.25" hidden="true" customHeight="false" outlineLevel="0" collapsed="false">
      <c r="A296" s="7" t="s">
        <v>53</v>
      </c>
    </row>
    <row r="297" customFormat="false" ht="14.25" hidden="true" customHeight="false" outlineLevel="0" collapsed="false">
      <c r="A297" s="7" t="s">
        <v>53</v>
      </c>
    </row>
    <row r="298" customFormat="false" ht="14.25" hidden="true" customHeight="false" outlineLevel="0" collapsed="false">
      <c r="A298" s="7" t="s">
        <v>53</v>
      </c>
    </row>
    <row r="299" customFormat="false" ht="14.25" hidden="true" customHeight="false" outlineLevel="0" collapsed="false">
      <c r="A299" s="7" t="s">
        <v>53</v>
      </c>
    </row>
    <row r="300" customFormat="false" ht="14.25" hidden="true" customHeight="false" outlineLevel="0" collapsed="false">
      <c r="A300" s="7" t="s">
        <v>53</v>
      </c>
    </row>
    <row r="301" customFormat="false" ht="14.25" hidden="true" customHeight="false" outlineLevel="0" collapsed="false">
      <c r="A301" s="7" t="s">
        <v>53</v>
      </c>
    </row>
    <row r="302" customFormat="false" ht="14.25" hidden="true" customHeight="false" outlineLevel="0" collapsed="false">
      <c r="A302" s="7" t="s">
        <v>54</v>
      </c>
    </row>
    <row r="303" customFormat="false" ht="14.25" hidden="true" customHeight="false" outlineLevel="0" collapsed="false">
      <c r="A303" s="7" t="s">
        <v>53</v>
      </c>
    </row>
    <row r="304" customFormat="false" ht="14.25" hidden="true" customHeight="false" outlineLevel="0" collapsed="false">
      <c r="A304" s="7" t="s">
        <v>49</v>
      </c>
    </row>
    <row r="305" customFormat="false" ht="20.25" hidden="false" customHeight="true" outlineLevel="0" collapsed="false">
      <c r="A305" s="7" t="n">
        <v>9</v>
      </c>
      <c r="B305" s="33" t="s">
        <v>112</v>
      </c>
      <c r="C305" s="33"/>
      <c r="D305" s="34" t="s">
        <v>113</v>
      </c>
      <c r="E305" s="34"/>
      <c r="F305" s="34"/>
      <c r="G305" s="35" t="s">
        <v>52</v>
      </c>
      <c r="H305" s="36" t="n">
        <v>1</v>
      </c>
      <c r="I305" s="37"/>
      <c r="J305" s="38"/>
      <c r="K305" s="39" t="n">
        <f aca="false">IF(AND(H305= "",I305= ""), 0, ROUND(ROUND(J305, 2) * ROUND(IF(I305="",H305,I305),  0), 2))</f>
        <v>0</v>
      </c>
      <c r="L305" s="7"/>
      <c r="N305" s="40" t="n">
        <v>0.2</v>
      </c>
      <c r="R305" s="7" t="n">
        <v>1414</v>
      </c>
    </row>
    <row r="306" customFormat="false" ht="14.25" hidden="true" customHeight="false" outlineLevel="0" collapsed="false">
      <c r="A306" s="7" t="s">
        <v>53</v>
      </c>
    </row>
    <row r="307" customFormat="false" ht="14.25" hidden="true" customHeight="false" outlineLevel="0" collapsed="false">
      <c r="A307" s="7" t="s">
        <v>53</v>
      </c>
    </row>
    <row r="308" customFormat="false" ht="14.25" hidden="true" customHeight="false" outlineLevel="0" collapsed="false">
      <c r="A308" s="7" t="s">
        <v>53</v>
      </c>
    </row>
    <row r="309" customFormat="false" ht="14.25" hidden="true" customHeight="false" outlineLevel="0" collapsed="false">
      <c r="A309" s="7" t="s">
        <v>53</v>
      </c>
    </row>
    <row r="310" customFormat="false" ht="14.25" hidden="true" customHeight="false" outlineLevel="0" collapsed="false">
      <c r="A310" s="7" t="s">
        <v>53</v>
      </c>
    </row>
    <row r="311" customFormat="false" ht="14.25" hidden="true" customHeight="false" outlineLevel="0" collapsed="false">
      <c r="A311" s="7" t="s">
        <v>53</v>
      </c>
    </row>
    <row r="312" customFormat="false" ht="14.25" hidden="true" customHeight="false" outlineLevel="0" collapsed="false">
      <c r="A312" s="7" t="s">
        <v>53</v>
      </c>
    </row>
    <row r="313" customFormat="false" ht="14.25" hidden="true" customHeight="false" outlineLevel="0" collapsed="false">
      <c r="A313" s="7" t="s">
        <v>54</v>
      </c>
    </row>
    <row r="314" customFormat="false" ht="14.25" hidden="true" customHeight="false" outlineLevel="0" collapsed="false">
      <c r="A314" s="7" t="s">
        <v>53</v>
      </c>
    </row>
    <row r="315" customFormat="false" ht="14.25" hidden="true" customHeight="false" outlineLevel="0" collapsed="false">
      <c r="A315" s="7" t="s">
        <v>49</v>
      </c>
    </row>
    <row r="316" customFormat="false" ht="14.25" hidden="true" customHeight="false" outlineLevel="0" collapsed="false">
      <c r="A316" s="7" t="s">
        <v>83</v>
      </c>
    </row>
    <row r="317" customFormat="false" ht="21.75" hidden="false" customHeight="true" outlineLevel="0" collapsed="false">
      <c r="A317" s="7" t="n">
        <v>4</v>
      </c>
      <c r="B317" s="26" t="s">
        <v>114</v>
      </c>
      <c r="C317" s="26"/>
      <c r="D317" s="30" t="s">
        <v>115</v>
      </c>
      <c r="E317" s="30"/>
      <c r="F317" s="30"/>
      <c r="G317" s="31"/>
      <c r="H317" s="31"/>
      <c r="I317" s="31"/>
      <c r="J317" s="31"/>
      <c r="K317" s="32"/>
      <c r="L317" s="7"/>
    </row>
    <row r="318" customFormat="false" ht="14.25" hidden="false" customHeight="true" outlineLevel="0" collapsed="false">
      <c r="A318" s="7" t="n">
        <v>9</v>
      </c>
      <c r="B318" s="33" t="s">
        <v>116</v>
      </c>
      <c r="C318" s="33"/>
      <c r="D318" s="41" t="s">
        <v>117</v>
      </c>
      <c r="E318" s="41"/>
      <c r="F318" s="41"/>
      <c r="G318" s="35" t="s">
        <v>118</v>
      </c>
      <c r="H318" s="42" t="n">
        <v>1</v>
      </c>
      <c r="I318" s="43"/>
      <c r="J318" s="38"/>
      <c r="K318" s="39" t="n">
        <f aca="false">IF(AND(H318= "",I318= ""), 0, ROUND(ROUND(J318, 2) * ROUND(IF(I318="",H318,I318),  2), 2))</f>
        <v>0</v>
      </c>
      <c r="L318" s="7"/>
      <c r="N318" s="40" t="n">
        <v>0.2</v>
      </c>
      <c r="R318" s="7" t="n">
        <v>1414</v>
      </c>
    </row>
    <row r="319" customFormat="false" ht="14.25" hidden="true" customHeight="false" outlineLevel="0" collapsed="false">
      <c r="A319" s="7" t="s">
        <v>53</v>
      </c>
    </row>
    <row r="320" customFormat="false" ht="14.25" hidden="true" customHeight="false" outlineLevel="0" collapsed="false">
      <c r="A320" s="7" t="s">
        <v>53</v>
      </c>
    </row>
    <row r="321" customFormat="false" ht="14.25" hidden="true" customHeight="false" outlineLevel="0" collapsed="false">
      <c r="A321" s="7" t="s">
        <v>53</v>
      </c>
    </row>
    <row r="322" customFormat="false" ht="14.25" hidden="true" customHeight="false" outlineLevel="0" collapsed="false">
      <c r="A322" s="7" t="s">
        <v>53</v>
      </c>
    </row>
    <row r="323" customFormat="false" ht="14.25" hidden="true" customHeight="false" outlineLevel="0" collapsed="false">
      <c r="A323" s="7" t="s">
        <v>53</v>
      </c>
    </row>
    <row r="324" customFormat="false" ht="14.25" hidden="true" customHeight="false" outlineLevel="0" collapsed="false">
      <c r="A324" s="7" t="s">
        <v>53</v>
      </c>
    </row>
    <row r="325" customFormat="false" ht="14.25" hidden="true" customHeight="false" outlineLevel="0" collapsed="false">
      <c r="A325" s="7" t="s">
        <v>53</v>
      </c>
    </row>
    <row r="326" customFormat="false" ht="14.25" hidden="true" customHeight="false" outlineLevel="0" collapsed="false">
      <c r="A326" s="7" t="s">
        <v>53</v>
      </c>
    </row>
    <row r="327" customFormat="false" ht="14.25" hidden="true" customHeight="false" outlineLevel="0" collapsed="false">
      <c r="A327" s="7" t="s">
        <v>53</v>
      </c>
    </row>
    <row r="328" customFormat="false" ht="14.25" hidden="true" customHeight="false" outlineLevel="0" collapsed="false">
      <c r="A328" s="7" t="s">
        <v>53</v>
      </c>
    </row>
    <row r="329" customFormat="false" ht="14.25" hidden="true" customHeight="false" outlineLevel="0" collapsed="false">
      <c r="A329" s="7" t="s">
        <v>53</v>
      </c>
    </row>
    <row r="330" customFormat="false" ht="14.25" hidden="true" customHeight="false" outlineLevel="0" collapsed="false">
      <c r="A330" s="7" t="s">
        <v>54</v>
      </c>
    </row>
    <row r="331" customFormat="false" ht="14.25" hidden="true" customHeight="false" outlineLevel="0" collapsed="false">
      <c r="A331" s="7" t="s">
        <v>53</v>
      </c>
    </row>
    <row r="332" customFormat="false" ht="14.25" hidden="true" customHeight="false" outlineLevel="0" collapsed="false">
      <c r="A332" s="7" t="s">
        <v>49</v>
      </c>
    </row>
    <row r="333" customFormat="false" ht="14.25" hidden="true" customHeight="false" outlineLevel="0" collapsed="false">
      <c r="A333" s="7" t="s">
        <v>83</v>
      </c>
    </row>
    <row r="334" customFormat="false" ht="24.75" hidden="false" customHeight="true" outlineLevel="0" collapsed="false">
      <c r="A334" s="7" t="n">
        <v>4</v>
      </c>
      <c r="B334" s="26" t="s">
        <v>119</v>
      </c>
      <c r="C334" s="26"/>
      <c r="D334" s="30" t="s">
        <v>120</v>
      </c>
      <c r="E334" s="30"/>
      <c r="F334" s="30"/>
      <c r="G334" s="31"/>
      <c r="H334" s="31"/>
      <c r="I334" s="31"/>
      <c r="J334" s="31"/>
      <c r="K334" s="32"/>
      <c r="L334" s="7"/>
    </row>
    <row r="335" customFormat="false" ht="14.25" hidden="true" customHeight="false" outlineLevel="0" collapsed="false">
      <c r="A335" s="7" t="s">
        <v>48</v>
      </c>
    </row>
    <row r="336" customFormat="false" ht="14.25" hidden="true" customHeight="false" outlineLevel="0" collapsed="false">
      <c r="A336" s="7" t="s">
        <v>48</v>
      </c>
    </row>
    <row r="337" customFormat="false" ht="27" hidden="false" customHeight="true" outlineLevel="0" collapsed="false">
      <c r="A337" s="7" t="n">
        <v>9</v>
      </c>
      <c r="B337" s="33" t="s">
        <v>121</v>
      </c>
      <c r="C337" s="33"/>
      <c r="D337" s="41" t="s">
        <v>122</v>
      </c>
      <c r="E337" s="41"/>
      <c r="F337" s="41"/>
      <c r="G337" s="35" t="s">
        <v>52</v>
      </c>
      <c r="H337" s="36" t="n">
        <v>3</v>
      </c>
      <c r="I337" s="37"/>
      <c r="J337" s="38"/>
      <c r="K337" s="39" t="n">
        <f aca="false">IF(AND(H337= "",I337= ""), 0, ROUND(ROUND(J337, 2) * ROUND(IF(I337="",H337,I337),  0), 2))</f>
        <v>0</v>
      </c>
      <c r="L337" s="7"/>
      <c r="N337" s="40" t="n">
        <v>0.2</v>
      </c>
      <c r="R337" s="7" t="n">
        <v>1414</v>
      </c>
    </row>
    <row r="338" customFormat="false" ht="14.25" hidden="true" customHeight="false" outlineLevel="0" collapsed="false">
      <c r="A338" s="7" t="s">
        <v>53</v>
      </c>
      <c r="D338" s="44"/>
      <c r="E338" s="44"/>
      <c r="F338" s="44"/>
    </row>
    <row r="339" customFormat="false" ht="14.25" hidden="true" customHeight="false" outlineLevel="0" collapsed="false">
      <c r="A339" s="7" t="s">
        <v>53</v>
      </c>
      <c r="D339" s="44"/>
      <c r="E339" s="44"/>
      <c r="F339" s="44"/>
    </row>
    <row r="340" customFormat="false" ht="14.25" hidden="true" customHeight="false" outlineLevel="0" collapsed="false">
      <c r="A340" s="7" t="s">
        <v>53</v>
      </c>
      <c r="D340" s="44"/>
      <c r="E340" s="44"/>
      <c r="F340" s="44"/>
    </row>
    <row r="341" customFormat="false" ht="14.25" hidden="true" customHeight="false" outlineLevel="0" collapsed="false">
      <c r="A341" s="7" t="s">
        <v>53</v>
      </c>
      <c r="D341" s="44"/>
      <c r="E341" s="44"/>
      <c r="F341" s="44"/>
    </row>
    <row r="342" customFormat="false" ht="14.25" hidden="true" customHeight="false" outlineLevel="0" collapsed="false">
      <c r="A342" s="7" t="s">
        <v>53</v>
      </c>
      <c r="D342" s="44"/>
      <c r="E342" s="44"/>
      <c r="F342" s="44"/>
    </row>
    <row r="343" customFormat="false" ht="14.25" hidden="true" customHeight="false" outlineLevel="0" collapsed="false">
      <c r="A343" s="7" t="s">
        <v>53</v>
      </c>
      <c r="D343" s="44"/>
      <c r="E343" s="44"/>
      <c r="F343" s="44"/>
    </row>
    <row r="344" customFormat="false" ht="14.25" hidden="true" customHeight="false" outlineLevel="0" collapsed="false">
      <c r="A344" s="7" t="s">
        <v>53</v>
      </c>
      <c r="D344" s="44"/>
      <c r="E344" s="44"/>
      <c r="F344" s="44"/>
    </row>
    <row r="345" customFormat="false" ht="14.25" hidden="true" customHeight="false" outlineLevel="0" collapsed="false">
      <c r="A345" s="7" t="s">
        <v>54</v>
      </c>
      <c r="D345" s="44"/>
      <c r="E345" s="44"/>
      <c r="F345" s="44"/>
    </row>
    <row r="346" customFormat="false" ht="14.25" hidden="true" customHeight="false" outlineLevel="0" collapsed="false">
      <c r="A346" s="7" t="s">
        <v>53</v>
      </c>
      <c r="D346" s="44"/>
      <c r="E346" s="44"/>
      <c r="F346" s="44"/>
    </row>
    <row r="347" customFormat="false" ht="14.25" hidden="true" customHeight="false" outlineLevel="0" collapsed="false">
      <c r="A347" s="7" t="s">
        <v>49</v>
      </c>
      <c r="D347" s="44"/>
      <c r="E347" s="44"/>
      <c r="F347" s="44"/>
    </row>
    <row r="348" customFormat="false" ht="16.5" hidden="false" customHeight="true" outlineLevel="0" collapsed="false">
      <c r="A348" s="7" t="n">
        <v>9</v>
      </c>
      <c r="B348" s="33" t="s">
        <v>123</v>
      </c>
      <c r="C348" s="33"/>
      <c r="D348" s="41" t="s">
        <v>124</v>
      </c>
      <c r="E348" s="41"/>
      <c r="F348" s="41"/>
      <c r="G348" s="35" t="s">
        <v>52</v>
      </c>
      <c r="H348" s="36" t="n">
        <v>38</v>
      </c>
      <c r="I348" s="37"/>
      <c r="J348" s="38"/>
      <c r="K348" s="39" t="n">
        <f aca="false">IF(AND(H348= "",I348= ""), 0, ROUND(ROUND(J348, 2) * ROUND(IF(I348="",H348,I348),  0), 2))</f>
        <v>0</v>
      </c>
      <c r="L348" s="7"/>
      <c r="N348" s="40" t="n">
        <v>0.2</v>
      </c>
      <c r="R348" s="7" t="n">
        <v>1414</v>
      </c>
    </row>
    <row r="349" customFormat="false" ht="14.25" hidden="true" customHeight="false" outlineLevel="0" collapsed="false">
      <c r="A349" s="7" t="s">
        <v>53</v>
      </c>
      <c r="D349" s="44"/>
      <c r="E349" s="44"/>
      <c r="F349" s="44"/>
    </row>
    <row r="350" customFormat="false" ht="14.25" hidden="true" customHeight="false" outlineLevel="0" collapsed="false">
      <c r="A350" s="7" t="s">
        <v>53</v>
      </c>
      <c r="D350" s="44"/>
      <c r="E350" s="44"/>
      <c r="F350" s="44"/>
    </row>
    <row r="351" customFormat="false" ht="14.25" hidden="true" customHeight="false" outlineLevel="0" collapsed="false">
      <c r="A351" s="7" t="s">
        <v>53</v>
      </c>
      <c r="D351" s="44"/>
      <c r="E351" s="44"/>
      <c r="F351" s="44"/>
    </row>
    <row r="352" customFormat="false" ht="14.25" hidden="true" customHeight="false" outlineLevel="0" collapsed="false">
      <c r="A352" s="7" t="s">
        <v>53</v>
      </c>
      <c r="D352" s="44"/>
      <c r="E352" s="44"/>
      <c r="F352" s="44"/>
    </row>
    <row r="353" customFormat="false" ht="14.25" hidden="true" customHeight="false" outlineLevel="0" collapsed="false">
      <c r="A353" s="7" t="s">
        <v>53</v>
      </c>
      <c r="D353" s="44"/>
      <c r="E353" s="44"/>
      <c r="F353" s="44"/>
    </row>
    <row r="354" customFormat="false" ht="14.25" hidden="true" customHeight="false" outlineLevel="0" collapsed="false">
      <c r="A354" s="7" t="s">
        <v>54</v>
      </c>
      <c r="D354" s="44"/>
      <c r="E354" s="44"/>
      <c r="F354" s="44"/>
    </row>
    <row r="355" customFormat="false" ht="14.25" hidden="true" customHeight="false" outlineLevel="0" collapsed="false">
      <c r="A355" s="7" t="s">
        <v>53</v>
      </c>
      <c r="D355" s="44"/>
      <c r="E355" s="44"/>
      <c r="F355" s="44"/>
    </row>
    <row r="356" customFormat="false" ht="14.25" hidden="true" customHeight="false" outlineLevel="0" collapsed="false">
      <c r="A356" s="7" t="s">
        <v>49</v>
      </c>
      <c r="D356" s="44"/>
      <c r="E356" s="44"/>
      <c r="F356" s="44"/>
    </row>
    <row r="357" customFormat="false" ht="14.25" hidden="false" customHeight="true" outlineLevel="0" collapsed="false">
      <c r="A357" s="7" t="n">
        <v>9</v>
      </c>
      <c r="B357" s="33" t="s">
        <v>125</v>
      </c>
      <c r="C357" s="33"/>
      <c r="D357" s="41" t="s">
        <v>126</v>
      </c>
      <c r="E357" s="41"/>
      <c r="F357" s="41"/>
      <c r="G357" s="35" t="s">
        <v>127</v>
      </c>
      <c r="H357" s="36" t="n">
        <v>1</v>
      </c>
      <c r="I357" s="37"/>
      <c r="J357" s="38"/>
      <c r="K357" s="39" t="n">
        <f aca="false">IF(AND(H357= "",I357= ""), 0, ROUND(ROUND(J357, 2) * ROUND(IF(I357="",H357,I357),  0), 2))</f>
        <v>0</v>
      </c>
      <c r="L357" s="7"/>
      <c r="N357" s="40" t="n">
        <v>0.2</v>
      </c>
      <c r="R357" s="7" t="n">
        <v>1414</v>
      </c>
    </row>
    <row r="358" customFormat="false" ht="14.25" hidden="true" customHeight="false" outlineLevel="0" collapsed="false">
      <c r="A358" s="7" t="s">
        <v>53</v>
      </c>
      <c r="D358" s="44"/>
      <c r="E358" s="44"/>
      <c r="F358" s="44"/>
    </row>
    <row r="359" customFormat="false" ht="14.25" hidden="true" customHeight="false" outlineLevel="0" collapsed="false">
      <c r="A359" s="7" t="s">
        <v>53</v>
      </c>
      <c r="D359" s="44"/>
      <c r="E359" s="44"/>
      <c r="F359" s="44"/>
    </row>
    <row r="360" customFormat="false" ht="14.25" hidden="true" customHeight="false" outlineLevel="0" collapsed="false">
      <c r="A360" s="7" t="s">
        <v>53</v>
      </c>
      <c r="D360" s="44"/>
      <c r="E360" s="44"/>
      <c r="F360" s="44"/>
    </row>
    <row r="361" customFormat="false" ht="14.25" hidden="true" customHeight="false" outlineLevel="0" collapsed="false">
      <c r="A361" s="7" t="s">
        <v>53</v>
      </c>
      <c r="D361" s="44"/>
      <c r="E361" s="44"/>
      <c r="F361" s="44"/>
    </row>
    <row r="362" customFormat="false" ht="14.25" hidden="true" customHeight="false" outlineLevel="0" collapsed="false">
      <c r="A362" s="7" t="s">
        <v>53</v>
      </c>
      <c r="D362" s="44"/>
      <c r="E362" s="44"/>
      <c r="F362" s="44"/>
    </row>
    <row r="363" customFormat="false" ht="14.25" hidden="true" customHeight="false" outlineLevel="0" collapsed="false">
      <c r="A363" s="7" t="s">
        <v>53</v>
      </c>
      <c r="D363" s="44"/>
      <c r="E363" s="44"/>
      <c r="F363" s="44"/>
    </row>
    <row r="364" customFormat="false" ht="14.25" hidden="true" customHeight="false" outlineLevel="0" collapsed="false">
      <c r="A364" s="7" t="s">
        <v>53</v>
      </c>
      <c r="D364" s="44"/>
      <c r="E364" s="44"/>
      <c r="F364" s="44"/>
    </row>
    <row r="365" customFormat="false" ht="14.25" hidden="true" customHeight="false" outlineLevel="0" collapsed="false">
      <c r="A365" s="7" t="s">
        <v>53</v>
      </c>
      <c r="D365" s="44"/>
      <c r="E365" s="44"/>
      <c r="F365" s="44"/>
    </row>
    <row r="366" customFormat="false" ht="14.25" hidden="true" customHeight="false" outlineLevel="0" collapsed="false">
      <c r="A366" s="7" t="s">
        <v>53</v>
      </c>
      <c r="D366" s="44"/>
      <c r="E366" s="44"/>
      <c r="F366" s="44"/>
    </row>
    <row r="367" customFormat="false" ht="14.25" hidden="true" customHeight="false" outlineLevel="0" collapsed="false">
      <c r="A367" s="7" t="s">
        <v>53</v>
      </c>
      <c r="D367" s="44"/>
      <c r="E367" s="44"/>
      <c r="F367" s="44"/>
    </row>
    <row r="368" customFormat="false" ht="14.25" hidden="true" customHeight="false" outlineLevel="0" collapsed="false">
      <c r="A368" s="7" t="s">
        <v>53</v>
      </c>
      <c r="D368" s="44"/>
      <c r="E368" s="44"/>
      <c r="F368" s="44"/>
    </row>
    <row r="369" customFormat="false" ht="14.25" hidden="true" customHeight="false" outlineLevel="0" collapsed="false">
      <c r="A369" s="7" t="s">
        <v>53</v>
      </c>
      <c r="D369" s="44"/>
      <c r="E369" s="44"/>
      <c r="F369" s="44"/>
    </row>
    <row r="370" customFormat="false" ht="14.25" hidden="true" customHeight="false" outlineLevel="0" collapsed="false">
      <c r="A370" s="7" t="s">
        <v>53</v>
      </c>
      <c r="D370" s="44"/>
      <c r="E370" s="44"/>
      <c r="F370" s="44"/>
    </row>
    <row r="371" customFormat="false" ht="14.25" hidden="true" customHeight="false" outlineLevel="0" collapsed="false">
      <c r="A371" s="7" t="s">
        <v>53</v>
      </c>
      <c r="D371" s="44"/>
      <c r="E371" s="44"/>
      <c r="F371" s="44"/>
    </row>
    <row r="372" customFormat="false" ht="14.25" hidden="true" customHeight="false" outlineLevel="0" collapsed="false">
      <c r="A372" s="7" t="s">
        <v>53</v>
      </c>
      <c r="D372" s="44"/>
      <c r="E372" s="44"/>
      <c r="F372" s="44"/>
    </row>
    <row r="373" customFormat="false" ht="14.25" hidden="true" customHeight="false" outlineLevel="0" collapsed="false">
      <c r="A373" s="7" t="s">
        <v>53</v>
      </c>
      <c r="D373" s="44"/>
      <c r="E373" s="44"/>
      <c r="F373" s="44"/>
    </row>
    <row r="374" customFormat="false" ht="14.25" hidden="true" customHeight="false" outlineLevel="0" collapsed="false">
      <c r="A374" s="7" t="s">
        <v>53</v>
      </c>
      <c r="D374" s="44"/>
      <c r="E374" s="44"/>
      <c r="F374" s="44"/>
    </row>
    <row r="375" customFormat="false" ht="14.25" hidden="true" customHeight="false" outlineLevel="0" collapsed="false">
      <c r="A375" s="7" t="s">
        <v>53</v>
      </c>
      <c r="D375" s="44"/>
      <c r="E375" s="44"/>
      <c r="F375" s="44"/>
    </row>
    <row r="376" customFormat="false" ht="14.25" hidden="true" customHeight="false" outlineLevel="0" collapsed="false">
      <c r="A376" s="7" t="s">
        <v>53</v>
      </c>
      <c r="D376" s="44"/>
      <c r="E376" s="44"/>
      <c r="F376" s="44"/>
    </row>
    <row r="377" customFormat="false" ht="14.25" hidden="true" customHeight="false" outlineLevel="0" collapsed="false">
      <c r="A377" s="7" t="s">
        <v>53</v>
      </c>
      <c r="D377" s="44"/>
      <c r="E377" s="44"/>
      <c r="F377" s="44"/>
    </row>
    <row r="378" customFormat="false" ht="14.25" hidden="true" customHeight="false" outlineLevel="0" collapsed="false">
      <c r="A378" s="7" t="s">
        <v>53</v>
      </c>
      <c r="D378" s="44"/>
      <c r="E378" s="44"/>
      <c r="F378" s="44"/>
    </row>
    <row r="379" customFormat="false" ht="14.25" hidden="true" customHeight="false" outlineLevel="0" collapsed="false">
      <c r="A379" s="7" t="s">
        <v>53</v>
      </c>
      <c r="D379" s="44"/>
      <c r="E379" s="44"/>
      <c r="F379" s="44"/>
    </row>
    <row r="380" customFormat="false" ht="14.25" hidden="true" customHeight="false" outlineLevel="0" collapsed="false">
      <c r="A380" s="7" t="s">
        <v>53</v>
      </c>
      <c r="D380" s="44"/>
      <c r="E380" s="44"/>
      <c r="F380" s="44"/>
    </row>
    <row r="381" customFormat="false" ht="14.25" hidden="true" customHeight="false" outlineLevel="0" collapsed="false">
      <c r="A381" s="7" t="s">
        <v>53</v>
      </c>
      <c r="D381" s="44"/>
      <c r="E381" s="44"/>
      <c r="F381" s="44"/>
    </row>
    <row r="382" customFormat="false" ht="14.25" hidden="true" customHeight="false" outlineLevel="0" collapsed="false">
      <c r="A382" s="7" t="s">
        <v>53</v>
      </c>
      <c r="D382" s="44"/>
      <c r="E382" s="44"/>
      <c r="F382" s="44"/>
    </row>
    <row r="383" customFormat="false" ht="14.25" hidden="true" customHeight="false" outlineLevel="0" collapsed="false">
      <c r="A383" s="7" t="s">
        <v>53</v>
      </c>
      <c r="D383" s="44"/>
      <c r="E383" s="44"/>
      <c r="F383" s="44"/>
    </row>
    <row r="384" customFormat="false" ht="14.25" hidden="true" customHeight="false" outlineLevel="0" collapsed="false">
      <c r="A384" s="7" t="s">
        <v>53</v>
      </c>
      <c r="D384" s="44"/>
      <c r="E384" s="44"/>
      <c r="F384" s="44"/>
    </row>
    <row r="385" customFormat="false" ht="14.25" hidden="true" customHeight="false" outlineLevel="0" collapsed="false">
      <c r="A385" s="7" t="s">
        <v>53</v>
      </c>
      <c r="D385" s="44"/>
      <c r="E385" s="44"/>
      <c r="F385" s="44"/>
    </row>
    <row r="386" customFormat="false" ht="14.25" hidden="true" customHeight="false" outlineLevel="0" collapsed="false">
      <c r="A386" s="7" t="s">
        <v>53</v>
      </c>
      <c r="D386" s="44"/>
      <c r="E386" s="44"/>
      <c r="F386" s="44"/>
    </row>
    <row r="387" customFormat="false" ht="14.25" hidden="true" customHeight="false" outlineLevel="0" collapsed="false">
      <c r="A387" s="7" t="s">
        <v>53</v>
      </c>
      <c r="D387" s="44"/>
      <c r="E387" s="44"/>
      <c r="F387" s="44"/>
    </row>
    <row r="388" customFormat="false" ht="14.25" hidden="true" customHeight="false" outlineLevel="0" collapsed="false">
      <c r="A388" s="7" t="s">
        <v>54</v>
      </c>
      <c r="D388" s="44"/>
      <c r="E388" s="44"/>
      <c r="F388" s="44"/>
    </row>
    <row r="389" customFormat="false" ht="14.25" hidden="true" customHeight="false" outlineLevel="0" collapsed="false">
      <c r="A389" s="7" t="s">
        <v>53</v>
      </c>
      <c r="D389" s="44"/>
      <c r="E389" s="44"/>
      <c r="F389" s="44"/>
    </row>
    <row r="390" customFormat="false" ht="14.25" hidden="true" customHeight="false" outlineLevel="0" collapsed="false">
      <c r="A390" s="7" t="s">
        <v>49</v>
      </c>
      <c r="D390" s="44"/>
      <c r="E390" s="44"/>
      <c r="F390" s="44"/>
    </row>
    <row r="391" customFormat="false" ht="14.25" hidden="false" customHeight="true" outlineLevel="0" collapsed="false">
      <c r="A391" s="7" t="n">
        <v>9</v>
      </c>
      <c r="B391" s="33" t="s">
        <v>128</v>
      </c>
      <c r="C391" s="33"/>
      <c r="D391" s="41" t="s">
        <v>129</v>
      </c>
      <c r="E391" s="41"/>
      <c r="F391" s="41"/>
      <c r="G391" s="35" t="s">
        <v>127</v>
      </c>
      <c r="H391" s="36" t="n">
        <v>1</v>
      </c>
      <c r="I391" s="37"/>
      <c r="J391" s="38"/>
      <c r="K391" s="39" t="n">
        <f aca="false">IF(AND(H391= "",I391= ""), 0, ROUND(ROUND(J391, 2) * ROUND(IF(I391="",H391,I391),  0), 2))</f>
        <v>0</v>
      </c>
      <c r="L391" s="7"/>
      <c r="N391" s="40" t="n">
        <v>0.2</v>
      </c>
      <c r="R391" s="7" t="n">
        <v>1414</v>
      </c>
    </row>
    <row r="392" customFormat="false" ht="14.25" hidden="true" customHeight="false" outlineLevel="0" collapsed="false">
      <c r="A392" s="7" t="s">
        <v>53</v>
      </c>
    </row>
    <row r="393" customFormat="false" ht="14.25" hidden="true" customHeight="false" outlineLevel="0" collapsed="false">
      <c r="A393" s="7" t="s">
        <v>53</v>
      </c>
    </row>
    <row r="394" customFormat="false" ht="14.25" hidden="true" customHeight="false" outlineLevel="0" collapsed="false">
      <c r="A394" s="7" t="s">
        <v>53</v>
      </c>
    </row>
    <row r="395" customFormat="false" ht="14.25" hidden="true" customHeight="false" outlineLevel="0" collapsed="false">
      <c r="A395" s="7" t="s">
        <v>53</v>
      </c>
    </row>
    <row r="396" customFormat="false" ht="14.25" hidden="true" customHeight="false" outlineLevel="0" collapsed="false">
      <c r="A396" s="7" t="s">
        <v>53</v>
      </c>
    </row>
    <row r="397" customFormat="false" ht="14.25" hidden="true" customHeight="false" outlineLevel="0" collapsed="false">
      <c r="A397" s="7" t="s">
        <v>53</v>
      </c>
    </row>
    <row r="398" customFormat="false" ht="14.25" hidden="true" customHeight="false" outlineLevel="0" collapsed="false">
      <c r="A398" s="7" t="s">
        <v>53</v>
      </c>
    </row>
    <row r="399" customFormat="false" ht="14.25" hidden="true" customHeight="false" outlineLevel="0" collapsed="false">
      <c r="A399" s="7" t="s">
        <v>54</v>
      </c>
    </row>
    <row r="400" customFormat="false" ht="14.25" hidden="true" customHeight="false" outlineLevel="0" collapsed="false">
      <c r="A400" s="7" t="s">
        <v>53</v>
      </c>
    </row>
    <row r="401" customFormat="false" ht="14.25" hidden="true" customHeight="false" outlineLevel="0" collapsed="false">
      <c r="A401" s="7" t="s">
        <v>49</v>
      </c>
    </row>
    <row r="402" customFormat="false" ht="14.25" hidden="true" customHeight="false" outlineLevel="0" collapsed="false">
      <c r="A402" s="7" t="s">
        <v>83</v>
      </c>
    </row>
    <row r="403" customFormat="false" ht="24" hidden="false" customHeight="true" outlineLevel="0" collapsed="false">
      <c r="A403" s="7" t="n">
        <v>4</v>
      </c>
      <c r="B403" s="26" t="s">
        <v>130</v>
      </c>
      <c r="C403" s="26"/>
      <c r="D403" s="30" t="s">
        <v>131</v>
      </c>
      <c r="E403" s="30"/>
      <c r="F403" s="30"/>
      <c r="G403" s="31"/>
      <c r="H403" s="31"/>
      <c r="I403" s="31"/>
      <c r="J403" s="31"/>
      <c r="K403" s="32"/>
      <c r="L403" s="7"/>
    </row>
    <row r="404" customFormat="false" ht="14.25" hidden="false" customHeight="true" outlineLevel="0" collapsed="false">
      <c r="A404" s="7" t="n">
        <v>9</v>
      </c>
      <c r="B404" s="33" t="s">
        <v>132</v>
      </c>
      <c r="C404" s="33"/>
      <c r="D404" s="34" t="s">
        <v>133</v>
      </c>
      <c r="E404" s="34"/>
      <c r="F404" s="34"/>
      <c r="G404" s="35" t="s">
        <v>52</v>
      </c>
      <c r="H404" s="36" t="n">
        <v>7</v>
      </c>
      <c r="I404" s="37"/>
      <c r="J404" s="38"/>
      <c r="K404" s="39" t="n">
        <f aca="false">IF(AND(H404= "",I404= ""), 0, ROUND(ROUND(J404, 2) * ROUND(IF(I404="",H404,I404),  0), 2))</f>
        <v>0</v>
      </c>
      <c r="L404" s="7"/>
      <c r="N404" s="40" t="n">
        <v>0.2</v>
      </c>
      <c r="R404" s="7" t="n">
        <v>1414</v>
      </c>
    </row>
    <row r="405" customFormat="false" ht="14.25" hidden="true" customHeight="false" outlineLevel="0" collapsed="false">
      <c r="A405" s="7" t="s">
        <v>53</v>
      </c>
    </row>
    <row r="406" customFormat="false" ht="14.25" hidden="true" customHeight="false" outlineLevel="0" collapsed="false">
      <c r="A406" s="7" t="s">
        <v>53</v>
      </c>
    </row>
    <row r="407" customFormat="false" ht="14.25" hidden="true" customHeight="false" outlineLevel="0" collapsed="false">
      <c r="A407" s="7" t="s">
        <v>53</v>
      </c>
    </row>
    <row r="408" customFormat="false" ht="14.25" hidden="true" customHeight="false" outlineLevel="0" collapsed="false">
      <c r="A408" s="7" t="s">
        <v>53</v>
      </c>
    </row>
    <row r="409" customFormat="false" ht="14.25" hidden="true" customHeight="false" outlineLevel="0" collapsed="false">
      <c r="A409" s="7" t="s">
        <v>53</v>
      </c>
    </row>
    <row r="410" customFormat="false" ht="14.25" hidden="true" customHeight="false" outlineLevel="0" collapsed="false">
      <c r="A410" s="7" t="s">
        <v>54</v>
      </c>
    </row>
    <row r="411" customFormat="false" ht="14.25" hidden="true" customHeight="false" outlineLevel="0" collapsed="false">
      <c r="A411" s="7" t="s">
        <v>53</v>
      </c>
    </row>
    <row r="412" customFormat="false" ht="14.25" hidden="true" customHeight="false" outlineLevel="0" collapsed="false">
      <c r="A412" s="7" t="s">
        <v>49</v>
      </c>
    </row>
    <row r="413" customFormat="false" ht="15" hidden="false" customHeight="true" outlineLevel="0" collapsed="false">
      <c r="A413" s="7" t="n">
        <v>9</v>
      </c>
      <c r="B413" s="33" t="s">
        <v>134</v>
      </c>
      <c r="C413" s="33"/>
      <c r="D413" s="34" t="s">
        <v>135</v>
      </c>
      <c r="E413" s="34"/>
      <c r="F413" s="34"/>
      <c r="G413" s="35" t="s">
        <v>52</v>
      </c>
      <c r="H413" s="36" t="n">
        <v>3</v>
      </c>
      <c r="I413" s="37"/>
      <c r="J413" s="38"/>
      <c r="K413" s="39" t="n">
        <f aca="false">IF(AND(H413= "",I413= ""), 0, ROUND(ROUND(J413, 2) * ROUND(IF(I413="",H413,I413),  0), 2))</f>
        <v>0</v>
      </c>
      <c r="L413" s="7"/>
      <c r="N413" s="40" t="n">
        <v>0.2</v>
      </c>
      <c r="R413" s="7" t="n">
        <v>1414</v>
      </c>
    </row>
    <row r="414" customFormat="false" ht="14.25" hidden="true" customHeight="false" outlineLevel="0" collapsed="false">
      <c r="A414" s="7" t="s">
        <v>53</v>
      </c>
    </row>
    <row r="415" customFormat="false" ht="14.25" hidden="true" customHeight="false" outlineLevel="0" collapsed="false">
      <c r="A415" s="7" t="s">
        <v>53</v>
      </c>
    </row>
    <row r="416" customFormat="false" ht="14.25" hidden="true" customHeight="false" outlineLevel="0" collapsed="false">
      <c r="A416" s="7" t="s">
        <v>53</v>
      </c>
    </row>
    <row r="417" customFormat="false" ht="14.25" hidden="true" customHeight="false" outlineLevel="0" collapsed="false">
      <c r="A417" s="7" t="s">
        <v>54</v>
      </c>
    </row>
    <row r="418" customFormat="false" ht="14.25" hidden="true" customHeight="false" outlineLevel="0" collapsed="false">
      <c r="A418" s="7" t="s">
        <v>53</v>
      </c>
    </row>
    <row r="419" customFormat="false" ht="14.25" hidden="true" customHeight="false" outlineLevel="0" collapsed="false">
      <c r="A419" s="7" t="s">
        <v>49</v>
      </c>
    </row>
    <row r="420" customFormat="false" ht="15" hidden="false" customHeight="true" outlineLevel="0" collapsed="false">
      <c r="A420" s="7" t="n">
        <v>9</v>
      </c>
      <c r="B420" s="33" t="s">
        <v>136</v>
      </c>
      <c r="C420" s="33"/>
      <c r="D420" s="34" t="s">
        <v>137</v>
      </c>
      <c r="E420" s="34"/>
      <c r="F420" s="34"/>
      <c r="G420" s="35" t="s">
        <v>52</v>
      </c>
      <c r="H420" s="36" t="n">
        <v>1</v>
      </c>
      <c r="I420" s="37"/>
      <c r="J420" s="38"/>
      <c r="K420" s="39" t="n">
        <f aca="false">IF(AND(H420= "",I420= ""), 0, ROUND(ROUND(J420, 2) * ROUND(IF(I420="",H420,I420),  0), 2))</f>
        <v>0</v>
      </c>
      <c r="L420" s="7"/>
      <c r="N420" s="40" t="n">
        <v>0.2</v>
      </c>
      <c r="R420" s="7" t="n">
        <v>1414</v>
      </c>
    </row>
    <row r="421" customFormat="false" ht="14.25" hidden="true" customHeight="false" outlineLevel="0" collapsed="false">
      <c r="A421" s="7" t="s">
        <v>53</v>
      </c>
    </row>
    <row r="422" customFormat="false" ht="14.25" hidden="true" customHeight="false" outlineLevel="0" collapsed="false">
      <c r="A422" s="7" t="s">
        <v>53</v>
      </c>
    </row>
    <row r="423" customFormat="false" ht="14.25" hidden="true" customHeight="false" outlineLevel="0" collapsed="false">
      <c r="A423" s="7" t="s">
        <v>53</v>
      </c>
    </row>
    <row r="424" customFormat="false" ht="14.25" hidden="true" customHeight="false" outlineLevel="0" collapsed="false">
      <c r="A424" s="7" t="s">
        <v>54</v>
      </c>
    </row>
    <row r="425" customFormat="false" ht="14.25" hidden="true" customHeight="false" outlineLevel="0" collapsed="false">
      <c r="A425" s="7" t="s">
        <v>53</v>
      </c>
    </row>
    <row r="426" customFormat="false" ht="14.25" hidden="true" customHeight="false" outlineLevel="0" collapsed="false">
      <c r="A426" s="7" t="s">
        <v>49</v>
      </c>
    </row>
    <row r="427" customFormat="false" ht="15" hidden="false" customHeight="true" outlineLevel="0" collapsed="false">
      <c r="A427" s="7" t="n">
        <v>9</v>
      </c>
      <c r="B427" s="33" t="s">
        <v>138</v>
      </c>
      <c r="C427" s="33"/>
      <c r="D427" s="34" t="s">
        <v>139</v>
      </c>
      <c r="E427" s="34"/>
      <c r="F427" s="34"/>
      <c r="G427" s="35" t="s">
        <v>140</v>
      </c>
      <c r="H427" s="42" t="n">
        <v>6</v>
      </c>
      <c r="I427" s="43"/>
      <c r="J427" s="38"/>
      <c r="K427" s="39" t="n">
        <f aca="false">IF(AND(H427= "",I427= ""), 0, ROUND(ROUND(J427, 2) * ROUND(IF(I427="",H427,I427),  2), 2))</f>
        <v>0</v>
      </c>
      <c r="L427" s="7"/>
      <c r="N427" s="40" t="n">
        <v>0.2</v>
      </c>
      <c r="R427" s="7" t="n">
        <v>1414</v>
      </c>
    </row>
    <row r="428" customFormat="false" ht="14.25" hidden="true" customHeight="false" outlineLevel="0" collapsed="false">
      <c r="A428" s="7" t="s">
        <v>53</v>
      </c>
    </row>
    <row r="429" customFormat="false" ht="14.25" hidden="true" customHeight="false" outlineLevel="0" collapsed="false">
      <c r="A429" s="7" t="s">
        <v>53</v>
      </c>
    </row>
    <row r="430" customFormat="false" ht="14.25" hidden="true" customHeight="false" outlineLevel="0" collapsed="false">
      <c r="A430" s="7" t="s">
        <v>53</v>
      </c>
    </row>
    <row r="431" customFormat="false" ht="14.25" hidden="true" customHeight="false" outlineLevel="0" collapsed="false">
      <c r="A431" s="7" t="s">
        <v>53</v>
      </c>
    </row>
    <row r="432" customFormat="false" ht="14.25" hidden="true" customHeight="false" outlineLevel="0" collapsed="false">
      <c r="A432" s="7" t="s">
        <v>53</v>
      </c>
    </row>
    <row r="433" customFormat="false" ht="14.25" hidden="true" customHeight="false" outlineLevel="0" collapsed="false">
      <c r="A433" s="7" t="s">
        <v>54</v>
      </c>
    </row>
    <row r="434" customFormat="false" ht="14.25" hidden="true" customHeight="false" outlineLevel="0" collapsed="false">
      <c r="A434" s="7" t="s">
        <v>53</v>
      </c>
    </row>
    <row r="435" customFormat="false" ht="14.25" hidden="true" customHeight="false" outlineLevel="0" collapsed="false">
      <c r="A435" s="7" t="s">
        <v>49</v>
      </c>
    </row>
    <row r="436" customFormat="false" ht="20.25" hidden="false" customHeight="true" outlineLevel="0" collapsed="false">
      <c r="A436" s="7" t="n">
        <v>9</v>
      </c>
      <c r="B436" s="33" t="s">
        <v>141</v>
      </c>
      <c r="C436" s="33"/>
      <c r="D436" s="34" t="s">
        <v>142</v>
      </c>
      <c r="E436" s="34"/>
      <c r="F436" s="34"/>
      <c r="G436" s="35" t="s">
        <v>140</v>
      </c>
      <c r="H436" s="42" t="n">
        <v>56</v>
      </c>
      <c r="I436" s="43"/>
      <c r="J436" s="38"/>
      <c r="K436" s="39" t="n">
        <f aca="false">IF(AND(H436= "",I436= ""), 0, ROUND(ROUND(J436, 2) * ROUND(IF(I436="",H436,I436),  2), 2))</f>
        <v>0</v>
      </c>
      <c r="L436" s="7"/>
      <c r="N436" s="40" t="n">
        <v>0.2</v>
      </c>
      <c r="R436" s="7" t="n">
        <v>1414</v>
      </c>
    </row>
    <row r="437" customFormat="false" ht="14.25" hidden="true" customHeight="false" outlineLevel="0" collapsed="false">
      <c r="A437" s="7" t="s">
        <v>53</v>
      </c>
    </row>
    <row r="438" customFormat="false" ht="14.25" hidden="true" customHeight="false" outlineLevel="0" collapsed="false">
      <c r="A438" s="7" t="s">
        <v>53</v>
      </c>
    </row>
    <row r="439" customFormat="false" ht="14.25" hidden="true" customHeight="false" outlineLevel="0" collapsed="false">
      <c r="A439" s="7" t="s">
        <v>53</v>
      </c>
    </row>
    <row r="440" customFormat="false" ht="14.25" hidden="true" customHeight="false" outlineLevel="0" collapsed="false">
      <c r="A440" s="7" t="s">
        <v>53</v>
      </c>
    </row>
    <row r="441" customFormat="false" ht="14.25" hidden="true" customHeight="false" outlineLevel="0" collapsed="false">
      <c r="A441" s="7" t="s">
        <v>53</v>
      </c>
    </row>
    <row r="442" customFormat="false" ht="14.25" hidden="true" customHeight="false" outlineLevel="0" collapsed="false">
      <c r="A442" s="7" t="s">
        <v>53</v>
      </c>
    </row>
    <row r="443" customFormat="false" ht="14.25" hidden="true" customHeight="false" outlineLevel="0" collapsed="false">
      <c r="A443" s="7" t="s">
        <v>53</v>
      </c>
    </row>
    <row r="444" customFormat="false" ht="14.25" hidden="true" customHeight="false" outlineLevel="0" collapsed="false">
      <c r="A444" s="7" t="s">
        <v>53</v>
      </c>
    </row>
    <row r="445" customFormat="false" ht="14.25" hidden="true" customHeight="false" outlineLevel="0" collapsed="false">
      <c r="A445" s="7" t="s">
        <v>53</v>
      </c>
    </row>
    <row r="446" customFormat="false" ht="14.25" hidden="true" customHeight="false" outlineLevel="0" collapsed="false">
      <c r="A446" s="7" t="s">
        <v>53</v>
      </c>
    </row>
    <row r="447" customFormat="false" ht="14.25" hidden="true" customHeight="false" outlineLevel="0" collapsed="false">
      <c r="A447" s="7" t="s">
        <v>54</v>
      </c>
    </row>
    <row r="448" customFormat="false" ht="14.25" hidden="true" customHeight="false" outlineLevel="0" collapsed="false">
      <c r="A448" s="7" t="s">
        <v>49</v>
      </c>
    </row>
    <row r="449" customFormat="false" ht="14.25" hidden="true" customHeight="false" outlineLevel="0" collapsed="false">
      <c r="A449" s="7" t="s">
        <v>83</v>
      </c>
    </row>
    <row r="450" customFormat="false" ht="26.25" hidden="false" customHeight="true" outlineLevel="0" collapsed="false">
      <c r="A450" s="7" t="n">
        <v>4</v>
      </c>
      <c r="B450" s="26" t="s">
        <v>143</v>
      </c>
      <c r="C450" s="26"/>
      <c r="D450" s="30" t="s">
        <v>144</v>
      </c>
      <c r="E450" s="30"/>
      <c r="F450" s="30"/>
      <c r="G450" s="31"/>
      <c r="H450" s="31"/>
      <c r="I450" s="31"/>
      <c r="J450" s="31"/>
      <c r="K450" s="32"/>
      <c r="L450" s="7"/>
    </row>
    <row r="451" customFormat="false" ht="20.25" hidden="false" customHeight="true" outlineLevel="0" collapsed="false">
      <c r="A451" s="7" t="n">
        <v>9</v>
      </c>
      <c r="B451" s="33" t="s">
        <v>145</v>
      </c>
      <c r="C451" s="33"/>
      <c r="D451" s="34" t="s">
        <v>146</v>
      </c>
      <c r="E451" s="34"/>
      <c r="F451" s="34"/>
      <c r="G451" s="35" t="s">
        <v>147</v>
      </c>
      <c r="H451" s="42" t="n">
        <v>20</v>
      </c>
      <c r="I451" s="43"/>
      <c r="J451" s="38"/>
      <c r="K451" s="39" t="n">
        <f aca="false">IF(AND(H451= "",I451= ""), 0, ROUND(ROUND(J451, 2) * ROUND(IF(I451="",H451,I451),  2), 2))</f>
        <v>0</v>
      </c>
      <c r="L451" s="7"/>
      <c r="N451" s="40" t="n">
        <v>0.2</v>
      </c>
      <c r="R451" s="7" t="n">
        <v>1414</v>
      </c>
    </row>
    <row r="452" customFormat="false" ht="14.25" hidden="true" customHeight="false" outlineLevel="0" collapsed="false">
      <c r="A452" s="7" t="s">
        <v>53</v>
      </c>
    </row>
    <row r="453" customFormat="false" ht="14.25" hidden="true" customHeight="false" outlineLevel="0" collapsed="false">
      <c r="A453" s="7" t="s">
        <v>53</v>
      </c>
    </row>
    <row r="454" customFormat="false" ht="14.25" hidden="true" customHeight="false" outlineLevel="0" collapsed="false">
      <c r="A454" s="7" t="s">
        <v>53</v>
      </c>
    </row>
    <row r="455" customFormat="false" ht="14.25" hidden="true" customHeight="false" outlineLevel="0" collapsed="false">
      <c r="A455" s="7" t="s">
        <v>54</v>
      </c>
    </row>
    <row r="456" customFormat="false" ht="14.25" hidden="true" customHeight="false" outlineLevel="0" collapsed="false">
      <c r="A456" s="7" t="s">
        <v>53</v>
      </c>
    </row>
    <row r="457" customFormat="false" ht="14.25" hidden="true" customHeight="false" outlineLevel="0" collapsed="false">
      <c r="A457" s="7" t="s">
        <v>49</v>
      </c>
    </row>
    <row r="458" customFormat="false" ht="30" hidden="false" customHeight="true" outlineLevel="0" collapsed="false">
      <c r="A458" s="7" t="n">
        <v>9</v>
      </c>
      <c r="B458" s="33" t="s">
        <v>148</v>
      </c>
      <c r="C458" s="33"/>
      <c r="D458" s="34" t="s">
        <v>149</v>
      </c>
      <c r="E458" s="34"/>
      <c r="F458" s="34"/>
      <c r="G458" s="35" t="s">
        <v>147</v>
      </c>
      <c r="H458" s="42" t="n">
        <v>67</v>
      </c>
      <c r="I458" s="43"/>
      <c r="J458" s="38"/>
      <c r="K458" s="39" t="n">
        <f aca="false">IF(AND(H458= "",I458= ""), 0, ROUND(ROUND(J458, 2) * ROUND(IF(I458="",H458,I458),  2), 2))</f>
        <v>0</v>
      </c>
      <c r="L458" s="7"/>
      <c r="N458" s="40" t="n">
        <v>0.2</v>
      </c>
      <c r="R458" s="7" t="n">
        <v>1414</v>
      </c>
    </row>
    <row r="459" customFormat="false" ht="14.25" hidden="true" customHeight="false" outlineLevel="0" collapsed="false">
      <c r="A459" s="7" t="s">
        <v>53</v>
      </c>
    </row>
    <row r="460" customFormat="false" ht="14.25" hidden="true" customHeight="false" outlineLevel="0" collapsed="false">
      <c r="A460" s="7" t="s">
        <v>53</v>
      </c>
    </row>
    <row r="461" customFormat="false" ht="14.25" hidden="true" customHeight="false" outlineLevel="0" collapsed="false">
      <c r="A461" s="7" t="s">
        <v>54</v>
      </c>
    </row>
    <row r="462" customFormat="false" ht="14.25" hidden="true" customHeight="false" outlineLevel="0" collapsed="false">
      <c r="A462" s="7" t="s">
        <v>53</v>
      </c>
    </row>
    <row r="463" customFormat="false" ht="14.25" hidden="true" customHeight="false" outlineLevel="0" collapsed="false">
      <c r="A463" s="7" t="s">
        <v>49</v>
      </c>
    </row>
    <row r="464" customFormat="false" ht="14.25" hidden="true" customHeight="false" outlineLevel="0" collapsed="false">
      <c r="A464" s="7" t="s">
        <v>83</v>
      </c>
    </row>
    <row r="465" customFormat="false" ht="25.5" hidden="false" customHeight="true" outlineLevel="0" collapsed="false">
      <c r="A465" s="7" t="n">
        <v>4</v>
      </c>
      <c r="B465" s="26" t="s">
        <v>150</v>
      </c>
      <c r="C465" s="26"/>
      <c r="D465" s="30" t="s">
        <v>151</v>
      </c>
      <c r="E465" s="30"/>
      <c r="F465" s="30"/>
      <c r="G465" s="31"/>
      <c r="H465" s="31"/>
      <c r="I465" s="31"/>
      <c r="J465" s="31"/>
      <c r="K465" s="32"/>
      <c r="L465" s="7"/>
    </row>
    <row r="466" customFormat="false" ht="14.25" hidden="true" customHeight="false" outlineLevel="0" collapsed="false">
      <c r="A466" s="7" t="s">
        <v>48</v>
      </c>
    </row>
    <row r="467" customFormat="false" ht="40.5" hidden="false" customHeight="true" outlineLevel="0" collapsed="false">
      <c r="A467" s="7" t="n">
        <v>9</v>
      </c>
      <c r="B467" s="33" t="s">
        <v>152</v>
      </c>
      <c r="C467" s="33"/>
      <c r="D467" s="34" t="s">
        <v>153</v>
      </c>
      <c r="E467" s="34"/>
      <c r="F467" s="34"/>
      <c r="G467" s="35" t="s">
        <v>140</v>
      </c>
      <c r="H467" s="42" t="n">
        <v>7.6</v>
      </c>
      <c r="I467" s="43"/>
      <c r="J467" s="38"/>
      <c r="K467" s="39" t="n">
        <f aca="false">IF(AND(H467= "",I467= ""), 0, ROUND(ROUND(J467, 2) * ROUND(IF(I467="",H467,I467),  2), 2))</f>
        <v>0</v>
      </c>
      <c r="L467" s="7"/>
      <c r="N467" s="40" t="n">
        <v>0.2</v>
      </c>
      <c r="R467" s="7" t="n">
        <v>1414</v>
      </c>
    </row>
    <row r="468" customFormat="false" ht="14.25" hidden="true" customHeight="false" outlineLevel="0" collapsed="false">
      <c r="A468" s="7" t="s">
        <v>53</v>
      </c>
    </row>
    <row r="469" customFormat="false" ht="14.25" hidden="true" customHeight="false" outlineLevel="0" collapsed="false">
      <c r="A469" s="7" t="s">
        <v>53</v>
      </c>
    </row>
    <row r="470" customFormat="false" ht="14.25" hidden="true" customHeight="false" outlineLevel="0" collapsed="false">
      <c r="A470" s="7" t="s">
        <v>53</v>
      </c>
    </row>
    <row r="471" customFormat="false" ht="14.25" hidden="true" customHeight="false" outlineLevel="0" collapsed="false">
      <c r="A471" s="7" t="s">
        <v>53</v>
      </c>
    </row>
    <row r="472" customFormat="false" ht="14.25" hidden="true" customHeight="false" outlineLevel="0" collapsed="false">
      <c r="A472" s="7" t="s">
        <v>53</v>
      </c>
    </row>
    <row r="473" customFormat="false" ht="14.25" hidden="true" customHeight="false" outlineLevel="0" collapsed="false">
      <c r="A473" s="7" t="s">
        <v>53</v>
      </c>
    </row>
    <row r="474" customFormat="false" ht="14.25" hidden="true" customHeight="false" outlineLevel="0" collapsed="false">
      <c r="A474" s="7" t="s">
        <v>53</v>
      </c>
    </row>
    <row r="475" customFormat="false" ht="14.25" hidden="true" customHeight="false" outlineLevel="0" collapsed="false">
      <c r="A475" s="7" t="s">
        <v>53</v>
      </c>
    </row>
    <row r="476" customFormat="false" ht="14.25" hidden="true" customHeight="false" outlineLevel="0" collapsed="false">
      <c r="A476" s="7" t="s">
        <v>53</v>
      </c>
    </row>
    <row r="477" customFormat="false" ht="14.25" hidden="true" customHeight="false" outlineLevel="0" collapsed="false">
      <c r="A477" s="7" t="s">
        <v>53</v>
      </c>
    </row>
    <row r="478" customFormat="false" ht="14.25" hidden="true" customHeight="false" outlineLevel="0" collapsed="false">
      <c r="A478" s="7" t="s">
        <v>53</v>
      </c>
    </row>
    <row r="479" customFormat="false" ht="14.25" hidden="true" customHeight="false" outlineLevel="0" collapsed="false">
      <c r="A479" s="7" t="s">
        <v>53</v>
      </c>
    </row>
    <row r="480" customFormat="false" ht="14.25" hidden="true" customHeight="false" outlineLevel="0" collapsed="false">
      <c r="A480" s="7" t="s">
        <v>53</v>
      </c>
    </row>
    <row r="481" customFormat="false" ht="14.25" hidden="true" customHeight="false" outlineLevel="0" collapsed="false">
      <c r="A481" s="7" t="s">
        <v>53</v>
      </c>
    </row>
    <row r="482" customFormat="false" ht="14.25" hidden="true" customHeight="false" outlineLevel="0" collapsed="false">
      <c r="A482" s="7" t="s">
        <v>53</v>
      </c>
    </row>
    <row r="483" customFormat="false" ht="14.25" hidden="true" customHeight="false" outlineLevel="0" collapsed="false">
      <c r="A483" s="7" t="s">
        <v>53</v>
      </c>
    </row>
    <row r="484" customFormat="false" ht="14.25" hidden="true" customHeight="false" outlineLevel="0" collapsed="false">
      <c r="A484" s="7" t="s">
        <v>53</v>
      </c>
    </row>
    <row r="485" customFormat="false" ht="14.25" hidden="true" customHeight="false" outlineLevel="0" collapsed="false">
      <c r="A485" s="7" t="s">
        <v>53</v>
      </c>
    </row>
    <row r="486" customFormat="false" ht="14.25" hidden="true" customHeight="false" outlineLevel="0" collapsed="false">
      <c r="A486" s="7" t="s">
        <v>53</v>
      </c>
    </row>
    <row r="487" customFormat="false" ht="14.25" hidden="true" customHeight="false" outlineLevel="0" collapsed="false">
      <c r="A487" s="7" t="s">
        <v>53</v>
      </c>
    </row>
    <row r="488" customFormat="false" ht="14.25" hidden="true" customHeight="false" outlineLevel="0" collapsed="false">
      <c r="A488" s="7" t="s">
        <v>54</v>
      </c>
    </row>
    <row r="489" customFormat="false" ht="14.25" hidden="true" customHeight="false" outlineLevel="0" collapsed="false">
      <c r="A489" s="7" t="s">
        <v>53</v>
      </c>
    </row>
    <row r="490" customFormat="false" ht="14.25" hidden="true" customHeight="false" outlineLevel="0" collapsed="false">
      <c r="A490" s="7" t="s">
        <v>49</v>
      </c>
    </row>
    <row r="491" customFormat="false" ht="15" hidden="false" customHeight="true" outlineLevel="0" collapsed="false">
      <c r="A491" s="7" t="n">
        <v>9</v>
      </c>
      <c r="B491" s="33" t="s">
        <v>154</v>
      </c>
      <c r="C491" s="33"/>
      <c r="D491" s="34" t="s">
        <v>155</v>
      </c>
      <c r="E491" s="34"/>
      <c r="F491" s="34"/>
      <c r="G491" s="35" t="s">
        <v>147</v>
      </c>
      <c r="H491" s="42" t="n">
        <v>22.75</v>
      </c>
      <c r="I491" s="43"/>
      <c r="J491" s="38"/>
      <c r="K491" s="39" t="n">
        <f aca="false">IF(AND(H491= "",I491= ""), 0, ROUND(ROUND(J491, 2) * ROUND(IF(I491="",H491,I491),  2), 2))</f>
        <v>0</v>
      </c>
      <c r="L491" s="7"/>
      <c r="N491" s="40" t="n">
        <v>0.2</v>
      </c>
      <c r="R491" s="7" t="n">
        <v>1414</v>
      </c>
    </row>
    <row r="492" customFormat="false" ht="14.25" hidden="true" customHeight="false" outlineLevel="0" collapsed="false">
      <c r="A492" s="7" t="s">
        <v>53</v>
      </c>
    </row>
    <row r="493" customFormat="false" ht="14.25" hidden="true" customHeight="false" outlineLevel="0" collapsed="false">
      <c r="A493" s="7" t="s">
        <v>156</v>
      </c>
    </row>
    <row r="494" customFormat="false" ht="14.25" hidden="true" customHeight="false" outlineLevel="0" collapsed="false">
      <c r="A494" s="7" t="s">
        <v>53</v>
      </c>
    </row>
    <row r="495" customFormat="false" ht="14.25" hidden="true" customHeight="false" outlineLevel="0" collapsed="false">
      <c r="A495" s="7" t="s">
        <v>54</v>
      </c>
    </row>
    <row r="496" customFormat="false" ht="14.25" hidden="true" customHeight="false" outlineLevel="0" collapsed="false">
      <c r="A496" s="7" t="s">
        <v>49</v>
      </c>
    </row>
    <row r="497" customFormat="false" ht="14.25" hidden="true" customHeight="false" outlineLevel="0" collapsed="false">
      <c r="A497" s="7" t="s">
        <v>83</v>
      </c>
    </row>
    <row r="498" customFormat="false" ht="23.25" hidden="false" customHeight="true" outlineLevel="0" collapsed="false">
      <c r="A498" s="7" t="n">
        <v>4</v>
      </c>
      <c r="B498" s="26" t="s">
        <v>157</v>
      </c>
      <c r="C498" s="26"/>
      <c r="D498" s="30" t="s">
        <v>158</v>
      </c>
      <c r="E498" s="30"/>
      <c r="F498" s="30"/>
      <c r="G498" s="31"/>
      <c r="H498" s="31"/>
      <c r="I498" s="31"/>
      <c r="J498" s="31"/>
      <c r="K498" s="32"/>
      <c r="L498" s="7"/>
    </row>
    <row r="499" customFormat="false" ht="30" hidden="false" customHeight="true" outlineLevel="0" collapsed="false">
      <c r="A499" s="7" t="n">
        <v>9</v>
      </c>
      <c r="B499" s="33" t="s">
        <v>159</v>
      </c>
      <c r="C499" s="33"/>
      <c r="D499" s="34" t="s">
        <v>160</v>
      </c>
      <c r="E499" s="34"/>
      <c r="F499" s="34"/>
      <c r="G499" s="35" t="s">
        <v>147</v>
      </c>
      <c r="H499" s="42" t="n">
        <v>2.52</v>
      </c>
      <c r="I499" s="43"/>
      <c r="J499" s="38"/>
      <c r="K499" s="39" t="n">
        <f aca="false">IF(AND(H499= "",I499= ""), 0, ROUND(ROUND(J499, 2) * ROUND(IF(I499="",H499,I499),  2), 2))</f>
        <v>0</v>
      </c>
      <c r="L499" s="7"/>
      <c r="N499" s="40" t="n">
        <v>0.2</v>
      </c>
      <c r="R499" s="7" t="n">
        <v>1414</v>
      </c>
    </row>
    <row r="500" customFormat="false" ht="14.25" hidden="true" customHeight="false" outlineLevel="0" collapsed="false">
      <c r="A500" s="7" t="s">
        <v>53</v>
      </c>
    </row>
    <row r="501" customFormat="false" ht="14.25" hidden="true" customHeight="false" outlineLevel="0" collapsed="false">
      <c r="A501" s="7" t="s">
        <v>53</v>
      </c>
    </row>
    <row r="502" customFormat="false" ht="14.25" hidden="true" customHeight="false" outlineLevel="0" collapsed="false">
      <c r="A502" s="7" t="s">
        <v>53</v>
      </c>
    </row>
    <row r="503" customFormat="false" ht="14.25" hidden="true" customHeight="false" outlineLevel="0" collapsed="false">
      <c r="A503" s="7" t="s">
        <v>53</v>
      </c>
    </row>
    <row r="504" customFormat="false" ht="14.25" hidden="true" customHeight="false" outlineLevel="0" collapsed="false">
      <c r="A504" s="7" t="s">
        <v>53</v>
      </c>
    </row>
    <row r="505" customFormat="false" ht="14.25" hidden="true" customHeight="false" outlineLevel="0" collapsed="false">
      <c r="A505" s="7" t="s">
        <v>53</v>
      </c>
    </row>
    <row r="506" customFormat="false" ht="14.25" hidden="true" customHeight="false" outlineLevel="0" collapsed="false">
      <c r="A506" s="7" t="s">
        <v>53</v>
      </c>
    </row>
    <row r="507" customFormat="false" ht="14.25" hidden="true" customHeight="false" outlineLevel="0" collapsed="false">
      <c r="A507" s="7" t="s">
        <v>53</v>
      </c>
    </row>
    <row r="508" customFormat="false" ht="14.25" hidden="true" customHeight="false" outlineLevel="0" collapsed="false">
      <c r="A508" s="7" t="s">
        <v>54</v>
      </c>
    </row>
    <row r="509" customFormat="false" ht="14.25" hidden="true" customHeight="false" outlineLevel="0" collapsed="false">
      <c r="A509" s="7" t="s">
        <v>53</v>
      </c>
    </row>
    <row r="510" customFormat="false" ht="14.25" hidden="true" customHeight="false" outlineLevel="0" collapsed="false">
      <c r="A510" s="7" t="s">
        <v>49</v>
      </c>
    </row>
    <row r="511" customFormat="false" ht="20.25" hidden="false" customHeight="true" outlineLevel="0" collapsed="false">
      <c r="A511" s="7" t="n">
        <v>9</v>
      </c>
      <c r="B511" s="33" t="s">
        <v>161</v>
      </c>
      <c r="C511" s="33"/>
      <c r="D511" s="34" t="s">
        <v>162</v>
      </c>
      <c r="E511" s="34"/>
      <c r="F511" s="34"/>
      <c r="G511" s="35" t="s">
        <v>140</v>
      </c>
      <c r="H511" s="42" t="n">
        <v>1.4</v>
      </c>
      <c r="I511" s="43"/>
      <c r="J511" s="38"/>
      <c r="K511" s="39" t="n">
        <f aca="false">IF(AND(H511= "",I511= ""), 0, ROUND(ROUND(J511, 2) * ROUND(IF(I511="",H511,I511),  2), 2))</f>
        <v>0</v>
      </c>
      <c r="L511" s="7"/>
      <c r="N511" s="40" t="n">
        <v>0.2</v>
      </c>
      <c r="R511" s="7" t="n">
        <v>1414</v>
      </c>
    </row>
    <row r="512" customFormat="false" ht="14.25" hidden="true" customHeight="false" outlineLevel="0" collapsed="false">
      <c r="A512" s="7" t="s">
        <v>53</v>
      </c>
    </row>
    <row r="513" customFormat="false" ht="14.25" hidden="true" customHeight="false" outlineLevel="0" collapsed="false">
      <c r="A513" s="7" t="s">
        <v>53</v>
      </c>
    </row>
    <row r="514" customFormat="false" ht="14.25" hidden="true" customHeight="false" outlineLevel="0" collapsed="false">
      <c r="A514" s="7" t="s">
        <v>53</v>
      </c>
    </row>
    <row r="515" customFormat="false" ht="14.25" hidden="true" customHeight="false" outlineLevel="0" collapsed="false">
      <c r="A515" s="7" t="s">
        <v>53</v>
      </c>
    </row>
    <row r="516" customFormat="false" ht="14.25" hidden="true" customHeight="false" outlineLevel="0" collapsed="false">
      <c r="A516" s="7" t="s">
        <v>53</v>
      </c>
    </row>
    <row r="517" customFormat="false" ht="14.25" hidden="true" customHeight="false" outlineLevel="0" collapsed="false">
      <c r="A517" s="7" t="s">
        <v>53</v>
      </c>
    </row>
    <row r="518" customFormat="false" ht="14.25" hidden="true" customHeight="false" outlineLevel="0" collapsed="false">
      <c r="A518" s="7" t="s">
        <v>53</v>
      </c>
    </row>
    <row r="519" customFormat="false" ht="14.25" hidden="true" customHeight="false" outlineLevel="0" collapsed="false">
      <c r="A519" s="7" t="s">
        <v>53</v>
      </c>
    </row>
    <row r="520" customFormat="false" ht="14.25" hidden="true" customHeight="false" outlineLevel="0" collapsed="false">
      <c r="A520" s="7" t="s">
        <v>53</v>
      </c>
    </row>
    <row r="521" customFormat="false" ht="14.25" hidden="true" customHeight="false" outlineLevel="0" collapsed="false">
      <c r="A521" s="7" t="s">
        <v>53</v>
      </c>
    </row>
    <row r="522" customFormat="false" ht="14.25" hidden="true" customHeight="false" outlineLevel="0" collapsed="false">
      <c r="A522" s="7" t="s">
        <v>53</v>
      </c>
    </row>
    <row r="523" customFormat="false" ht="14.25" hidden="true" customHeight="false" outlineLevel="0" collapsed="false">
      <c r="A523" s="7" t="s">
        <v>53</v>
      </c>
    </row>
    <row r="524" customFormat="false" ht="14.25" hidden="true" customHeight="false" outlineLevel="0" collapsed="false">
      <c r="A524" s="7" t="s">
        <v>54</v>
      </c>
    </row>
    <row r="525" customFormat="false" ht="14.25" hidden="true" customHeight="false" outlineLevel="0" collapsed="false">
      <c r="A525" s="7" t="s">
        <v>53</v>
      </c>
    </row>
    <row r="526" customFormat="false" ht="14.25" hidden="true" customHeight="false" outlineLevel="0" collapsed="false">
      <c r="A526" s="7" t="s">
        <v>49</v>
      </c>
    </row>
    <row r="527" customFormat="false" ht="14.25" hidden="true" customHeight="false" outlineLevel="0" collapsed="false">
      <c r="A527" s="7" t="s">
        <v>83</v>
      </c>
    </row>
    <row r="528" customFormat="false" ht="30" hidden="false" customHeight="true" outlineLevel="0" collapsed="false">
      <c r="A528" s="7" t="n">
        <v>4</v>
      </c>
      <c r="B528" s="26" t="s">
        <v>163</v>
      </c>
      <c r="C528" s="26"/>
      <c r="D528" s="30" t="s">
        <v>164</v>
      </c>
      <c r="E528" s="30"/>
      <c r="F528" s="30"/>
      <c r="G528" s="31"/>
      <c r="H528" s="31"/>
      <c r="I528" s="31"/>
      <c r="J528" s="31"/>
      <c r="K528" s="32"/>
      <c r="L528" s="7"/>
    </row>
    <row r="529" customFormat="false" ht="93.75" hidden="false" customHeight="true" outlineLevel="0" collapsed="false">
      <c r="A529" s="7" t="n">
        <v>9</v>
      </c>
      <c r="B529" s="33" t="s">
        <v>165</v>
      </c>
      <c r="C529" s="33"/>
      <c r="D529" s="34" t="s">
        <v>166</v>
      </c>
      <c r="E529" s="34"/>
      <c r="F529" s="34"/>
      <c r="G529" s="35" t="s">
        <v>140</v>
      </c>
      <c r="H529" s="42" t="n">
        <v>3.48</v>
      </c>
      <c r="I529" s="43"/>
      <c r="J529" s="38"/>
      <c r="K529" s="39" t="n">
        <f aca="false">IF(AND(H529= "",I529= ""), 0, ROUND(ROUND(J529, 2) * ROUND(IF(I529="",H529,I529),  2), 2))</f>
        <v>0</v>
      </c>
      <c r="L529" s="7"/>
      <c r="N529" s="40" t="n">
        <v>0.2</v>
      </c>
      <c r="R529" s="7" t="n">
        <v>1414</v>
      </c>
    </row>
    <row r="530" customFormat="false" ht="14.25" hidden="true" customHeight="false" outlineLevel="0" collapsed="false">
      <c r="A530" s="7" t="s">
        <v>53</v>
      </c>
    </row>
    <row r="531" customFormat="false" ht="14.25" hidden="true" customHeight="false" outlineLevel="0" collapsed="false">
      <c r="A531" s="7" t="s">
        <v>53</v>
      </c>
    </row>
    <row r="532" customFormat="false" ht="14.25" hidden="true" customHeight="false" outlineLevel="0" collapsed="false">
      <c r="A532" s="7" t="s">
        <v>53</v>
      </c>
    </row>
    <row r="533" customFormat="false" ht="14.25" hidden="true" customHeight="false" outlineLevel="0" collapsed="false">
      <c r="A533" s="7" t="s">
        <v>53</v>
      </c>
    </row>
    <row r="534" customFormat="false" ht="14.25" hidden="true" customHeight="false" outlineLevel="0" collapsed="false">
      <c r="A534" s="7" t="s">
        <v>53</v>
      </c>
    </row>
    <row r="535" customFormat="false" ht="14.25" hidden="true" customHeight="false" outlineLevel="0" collapsed="false">
      <c r="A535" s="7" t="s">
        <v>53</v>
      </c>
    </row>
    <row r="536" customFormat="false" ht="14.25" hidden="true" customHeight="false" outlineLevel="0" collapsed="false">
      <c r="A536" s="7" t="s">
        <v>53</v>
      </c>
    </row>
    <row r="537" customFormat="false" ht="14.25" hidden="true" customHeight="false" outlineLevel="0" collapsed="false">
      <c r="A537" s="7" t="s">
        <v>53</v>
      </c>
    </row>
    <row r="538" customFormat="false" ht="14.25" hidden="true" customHeight="false" outlineLevel="0" collapsed="false">
      <c r="A538" s="7" t="s">
        <v>53</v>
      </c>
    </row>
    <row r="539" customFormat="false" ht="14.25" hidden="true" customHeight="false" outlineLevel="0" collapsed="false">
      <c r="A539" s="7" t="s">
        <v>53</v>
      </c>
    </row>
    <row r="540" customFormat="false" ht="14.25" hidden="true" customHeight="false" outlineLevel="0" collapsed="false">
      <c r="A540" s="7" t="s">
        <v>53</v>
      </c>
    </row>
    <row r="541" customFormat="false" ht="14.25" hidden="true" customHeight="false" outlineLevel="0" collapsed="false">
      <c r="A541" s="7" t="s">
        <v>53</v>
      </c>
    </row>
    <row r="542" customFormat="false" ht="14.25" hidden="true" customHeight="false" outlineLevel="0" collapsed="false">
      <c r="A542" s="7" t="s">
        <v>53</v>
      </c>
    </row>
    <row r="543" customFormat="false" ht="14.25" hidden="true" customHeight="false" outlineLevel="0" collapsed="false">
      <c r="A543" s="7" t="s">
        <v>53</v>
      </c>
    </row>
    <row r="544" customFormat="false" ht="14.25" hidden="true" customHeight="false" outlineLevel="0" collapsed="false">
      <c r="A544" s="7" t="s">
        <v>53</v>
      </c>
    </row>
    <row r="545" customFormat="false" ht="14.25" hidden="true" customHeight="false" outlineLevel="0" collapsed="false">
      <c r="A545" s="7" t="s">
        <v>53</v>
      </c>
    </row>
    <row r="546" customFormat="false" ht="14.25" hidden="true" customHeight="false" outlineLevel="0" collapsed="false">
      <c r="A546" s="7" t="s">
        <v>53</v>
      </c>
    </row>
    <row r="547" customFormat="false" ht="14.25" hidden="true" customHeight="false" outlineLevel="0" collapsed="false">
      <c r="A547" s="7" t="s">
        <v>53</v>
      </c>
    </row>
    <row r="548" customFormat="false" ht="14.25" hidden="true" customHeight="false" outlineLevel="0" collapsed="false">
      <c r="A548" s="7" t="s">
        <v>53</v>
      </c>
    </row>
    <row r="549" customFormat="false" ht="14.25" hidden="true" customHeight="false" outlineLevel="0" collapsed="false">
      <c r="A549" s="7" t="s">
        <v>53</v>
      </c>
    </row>
    <row r="550" customFormat="false" ht="14.25" hidden="true" customHeight="false" outlineLevel="0" collapsed="false">
      <c r="A550" s="7" t="s">
        <v>53</v>
      </c>
    </row>
    <row r="551" customFormat="false" ht="14.25" hidden="true" customHeight="false" outlineLevel="0" collapsed="false">
      <c r="A551" s="7" t="s">
        <v>53</v>
      </c>
    </row>
    <row r="552" customFormat="false" ht="14.25" hidden="true" customHeight="false" outlineLevel="0" collapsed="false">
      <c r="A552" s="7" t="s">
        <v>53</v>
      </c>
    </row>
    <row r="553" customFormat="false" ht="14.25" hidden="true" customHeight="false" outlineLevel="0" collapsed="false">
      <c r="A553" s="7" t="s">
        <v>53</v>
      </c>
    </row>
    <row r="554" customFormat="false" ht="14.25" hidden="true" customHeight="false" outlineLevel="0" collapsed="false">
      <c r="A554" s="7" t="s">
        <v>53</v>
      </c>
    </row>
    <row r="555" customFormat="false" ht="14.25" hidden="true" customHeight="false" outlineLevel="0" collapsed="false">
      <c r="A555" s="7" t="s">
        <v>53</v>
      </c>
    </row>
    <row r="556" customFormat="false" ht="14.25" hidden="true" customHeight="false" outlineLevel="0" collapsed="false">
      <c r="A556" s="7" t="s">
        <v>53</v>
      </c>
    </row>
    <row r="557" customFormat="false" ht="14.25" hidden="true" customHeight="false" outlineLevel="0" collapsed="false">
      <c r="A557" s="7" t="s">
        <v>54</v>
      </c>
    </row>
    <row r="558" customFormat="false" ht="14.25" hidden="true" customHeight="false" outlineLevel="0" collapsed="false">
      <c r="A558" s="7" t="s">
        <v>49</v>
      </c>
    </row>
    <row r="559" customFormat="false" ht="79.5" hidden="false" customHeight="true" outlineLevel="0" collapsed="false">
      <c r="A559" s="7" t="n">
        <v>9</v>
      </c>
      <c r="B559" s="33" t="s">
        <v>167</v>
      </c>
      <c r="C559" s="33"/>
      <c r="D559" s="34" t="s">
        <v>168</v>
      </c>
      <c r="E559" s="34"/>
      <c r="F559" s="34"/>
      <c r="G559" s="35" t="s">
        <v>140</v>
      </c>
      <c r="H559" s="42" t="n">
        <v>1.33</v>
      </c>
      <c r="I559" s="43"/>
      <c r="J559" s="38"/>
      <c r="K559" s="39" t="n">
        <f aca="false">IF(AND(H559= "",I559= ""), 0, ROUND(ROUND(J559, 2) * ROUND(IF(I559="",H559,I559),  2), 2))</f>
        <v>0</v>
      </c>
      <c r="L559" s="7"/>
      <c r="N559" s="40" t="n">
        <v>0.2</v>
      </c>
      <c r="R559" s="7" t="n">
        <v>1414</v>
      </c>
    </row>
    <row r="560" customFormat="false" ht="14.25" hidden="true" customHeight="false" outlineLevel="0" collapsed="false">
      <c r="A560" s="7" t="s">
        <v>53</v>
      </c>
    </row>
    <row r="561" customFormat="false" ht="14.25" hidden="true" customHeight="false" outlineLevel="0" collapsed="false">
      <c r="A561" s="7" t="s">
        <v>53</v>
      </c>
    </row>
    <row r="562" customFormat="false" ht="14.25" hidden="true" customHeight="false" outlineLevel="0" collapsed="false">
      <c r="A562" s="7" t="s">
        <v>53</v>
      </c>
    </row>
    <row r="563" customFormat="false" ht="14.25" hidden="true" customHeight="false" outlineLevel="0" collapsed="false">
      <c r="A563" s="7" t="s">
        <v>53</v>
      </c>
    </row>
    <row r="564" customFormat="false" ht="14.25" hidden="true" customHeight="false" outlineLevel="0" collapsed="false">
      <c r="A564" s="7" t="s">
        <v>53</v>
      </c>
    </row>
    <row r="565" customFormat="false" ht="14.25" hidden="true" customHeight="false" outlineLevel="0" collapsed="false">
      <c r="A565" s="7" t="s">
        <v>53</v>
      </c>
    </row>
    <row r="566" customFormat="false" ht="14.25" hidden="true" customHeight="false" outlineLevel="0" collapsed="false">
      <c r="A566" s="7" t="s">
        <v>53</v>
      </c>
    </row>
    <row r="567" customFormat="false" ht="14.25" hidden="true" customHeight="false" outlineLevel="0" collapsed="false">
      <c r="A567" s="7" t="s">
        <v>53</v>
      </c>
    </row>
    <row r="568" customFormat="false" ht="14.25" hidden="true" customHeight="false" outlineLevel="0" collapsed="false">
      <c r="A568" s="7" t="s">
        <v>53</v>
      </c>
    </row>
    <row r="569" customFormat="false" ht="14.25" hidden="true" customHeight="false" outlineLevel="0" collapsed="false">
      <c r="A569" s="7" t="s">
        <v>53</v>
      </c>
    </row>
    <row r="570" customFormat="false" ht="14.25" hidden="true" customHeight="false" outlineLevel="0" collapsed="false">
      <c r="A570" s="7" t="s">
        <v>53</v>
      </c>
    </row>
    <row r="571" customFormat="false" ht="14.25" hidden="true" customHeight="false" outlineLevel="0" collapsed="false">
      <c r="A571" s="7" t="s">
        <v>53</v>
      </c>
    </row>
    <row r="572" customFormat="false" ht="14.25" hidden="true" customHeight="false" outlineLevel="0" collapsed="false">
      <c r="A572" s="7" t="s">
        <v>53</v>
      </c>
    </row>
    <row r="573" customFormat="false" ht="14.25" hidden="true" customHeight="false" outlineLevel="0" collapsed="false">
      <c r="A573" s="7" t="s">
        <v>53</v>
      </c>
    </row>
    <row r="574" customFormat="false" ht="14.25" hidden="true" customHeight="false" outlineLevel="0" collapsed="false">
      <c r="A574" s="7" t="s">
        <v>53</v>
      </c>
    </row>
    <row r="575" customFormat="false" ht="14.25" hidden="true" customHeight="false" outlineLevel="0" collapsed="false">
      <c r="A575" s="7" t="s">
        <v>53</v>
      </c>
    </row>
    <row r="576" customFormat="false" ht="14.25" hidden="true" customHeight="false" outlineLevel="0" collapsed="false">
      <c r="A576" s="7" t="s">
        <v>53</v>
      </c>
    </row>
    <row r="577" customFormat="false" ht="14.25" hidden="true" customHeight="false" outlineLevel="0" collapsed="false">
      <c r="A577" s="7" t="s">
        <v>53</v>
      </c>
    </row>
    <row r="578" customFormat="false" ht="14.25" hidden="true" customHeight="false" outlineLevel="0" collapsed="false">
      <c r="A578" s="7" t="s">
        <v>53</v>
      </c>
    </row>
    <row r="579" customFormat="false" ht="14.25" hidden="true" customHeight="false" outlineLevel="0" collapsed="false">
      <c r="A579" s="7" t="s">
        <v>53</v>
      </c>
    </row>
    <row r="580" customFormat="false" ht="14.25" hidden="true" customHeight="false" outlineLevel="0" collapsed="false">
      <c r="A580" s="7" t="s">
        <v>53</v>
      </c>
    </row>
    <row r="581" customFormat="false" ht="14.25" hidden="true" customHeight="false" outlineLevel="0" collapsed="false">
      <c r="A581" s="7" t="s">
        <v>53</v>
      </c>
    </row>
    <row r="582" customFormat="false" ht="14.25" hidden="true" customHeight="false" outlineLevel="0" collapsed="false">
      <c r="A582" s="7" t="s">
        <v>53</v>
      </c>
    </row>
    <row r="583" customFormat="false" ht="14.25" hidden="true" customHeight="false" outlineLevel="0" collapsed="false">
      <c r="A583" s="7" t="s">
        <v>53</v>
      </c>
    </row>
    <row r="584" customFormat="false" ht="14.25" hidden="true" customHeight="false" outlineLevel="0" collapsed="false">
      <c r="A584" s="7" t="s">
        <v>53</v>
      </c>
    </row>
    <row r="585" customFormat="false" ht="14.25" hidden="true" customHeight="false" outlineLevel="0" collapsed="false">
      <c r="A585" s="7" t="s">
        <v>53</v>
      </c>
    </row>
    <row r="586" customFormat="false" ht="14.25" hidden="true" customHeight="false" outlineLevel="0" collapsed="false">
      <c r="A586" s="7" t="s">
        <v>53</v>
      </c>
    </row>
    <row r="587" customFormat="false" ht="14.25" hidden="true" customHeight="false" outlineLevel="0" collapsed="false">
      <c r="A587" s="7" t="s">
        <v>53</v>
      </c>
    </row>
    <row r="588" customFormat="false" ht="14.25" hidden="true" customHeight="false" outlineLevel="0" collapsed="false">
      <c r="A588" s="7" t="s">
        <v>54</v>
      </c>
    </row>
    <row r="589" customFormat="false" ht="14.25" hidden="true" customHeight="false" outlineLevel="0" collapsed="false">
      <c r="A589" s="7" t="s">
        <v>49</v>
      </c>
    </row>
    <row r="590" customFormat="false" ht="123.75" hidden="false" customHeight="true" outlineLevel="0" collapsed="false">
      <c r="A590" s="7" t="n">
        <v>9</v>
      </c>
      <c r="B590" s="33" t="s">
        <v>169</v>
      </c>
      <c r="C590" s="33"/>
      <c r="D590" s="34" t="s">
        <v>170</v>
      </c>
      <c r="E590" s="34"/>
      <c r="F590" s="34"/>
      <c r="G590" s="35" t="s">
        <v>140</v>
      </c>
      <c r="H590" s="42" t="n">
        <v>3.48</v>
      </c>
      <c r="I590" s="43"/>
      <c r="J590" s="38"/>
      <c r="K590" s="39" t="n">
        <f aca="false">IF(AND(H590= "",I590= ""), 0, ROUND(ROUND(J590, 2) * ROUND(IF(I590="",H590,I590),  2), 2))</f>
        <v>0</v>
      </c>
      <c r="L590" s="7"/>
      <c r="N590" s="40" t="n">
        <v>0.2</v>
      </c>
      <c r="R590" s="7" t="n">
        <v>1414</v>
      </c>
    </row>
    <row r="591" customFormat="false" ht="14.25" hidden="true" customHeight="false" outlineLevel="0" collapsed="false">
      <c r="A591" s="7" t="s">
        <v>53</v>
      </c>
    </row>
    <row r="592" customFormat="false" ht="14.25" hidden="true" customHeight="false" outlineLevel="0" collapsed="false">
      <c r="A592" s="7" t="s">
        <v>53</v>
      </c>
    </row>
    <row r="593" customFormat="false" ht="14.25" hidden="true" customHeight="false" outlineLevel="0" collapsed="false">
      <c r="A593" s="7" t="s">
        <v>53</v>
      </c>
    </row>
    <row r="594" customFormat="false" ht="14.25" hidden="true" customHeight="false" outlineLevel="0" collapsed="false">
      <c r="A594" s="7" t="s">
        <v>53</v>
      </c>
    </row>
    <row r="595" customFormat="false" ht="14.25" hidden="true" customHeight="false" outlineLevel="0" collapsed="false">
      <c r="A595" s="7" t="s">
        <v>53</v>
      </c>
    </row>
    <row r="596" customFormat="false" ht="14.25" hidden="true" customHeight="false" outlineLevel="0" collapsed="false">
      <c r="A596" s="7" t="s">
        <v>53</v>
      </c>
    </row>
    <row r="597" customFormat="false" ht="14.25" hidden="true" customHeight="false" outlineLevel="0" collapsed="false">
      <c r="A597" s="7" t="s">
        <v>53</v>
      </c>
    </row>
    <row r="598" customFormat="false" ht="14.25" hidden="true" customHeight="false" outlineLevel="0" collapsed="false">
      <c r="A598" s="7" t="s">
        <v>53</v>
      </c>
    </row>
    <row r="599" customFormat="false" ht="14.25" hidden="true" customHeight="false" outlineLevel="0" collapsed="false">
      <c r="A599" s="7" t="s">
        <v>53</v>
      </c>
    </row>
    <row r="600" customFormat="false" ht="14.25" hidden="true" customHeight="false" outlineLevel="0" collapsed="false">
      <c r="A600" s="7" t="s">
        <v>53</v>
      </c>
    </row>
    <row r="601" customFormat="false" ht="14.25" hidden="true" customHeight="false" outlineLevel="0" collapsed="false">
      <c r="A601" s="7" t="s">
        <v>53</v>
      </c>
    </row>
    <row r="602" customFormat="false" ht="14.25" hidden="true" customHeight="false" outlineLevel="0" collapsed="false">
      <c r="A602" s="7" t="s">
        <v>53</v>
      </c>
    </row>
    <row r="603" customFormat="false" ht="14.25" hidden="true" customHeight="false" outlineLevel="0" collapsed="false">
      <c r="A603" s="7" t="s">
        <v>53</v>
      </c>
    </row>
    <row r="604" customFormat="false" ht="14.25" hidden="true" customHeight="false" outlineLevel="0" collapsed="false">
      <c r="A604" s="7" t="s">
        <v>53</v>
      </c>
    </row>
    <row r="605" customFormat="false" ht="14.25" hidden="true" customHeight="false" outlineLevel="0" collapsed="false">
      <c r="A605" s="7" t="s">
        <v>53</v>
      </c>
    </row>
    <row r="606" customFormat="false" ht="14.25" hidden="true" customHeight="false" outlineLevel="0" collapsed="false">
      <c r="A606" s="7" t="s">
        <v>53</v>
      </c>
    </row>
    <row r="607" customFormat="false" ht="14.25" hidden="true" customHeight="false" outlineLevel="0" collapsed="false">
      <c r="A607" s="7" t="s">
        <v>53</v>
      </c>
    </row>
    <row r="608" customFormat="false" ht="14.25" hidden="true" customHeight="false" outlineLevel="0" collapsed="false">
      <c r="A608" s="7" t="s">
        <v>53</v>
      </c>
    </row>
    <row r="609" customFormat="false" ht="14.25" hidden="true" customHeight="false" outlineLevel="0" collapsed="false">
      <c r="A609" s="7" t="s">
        <v>53</v>
      </c>
    </row>
    <row r="610" customFormat="false" ht="14.25" hidden="true" customHeight="false" outlineLevel="0" collapsed="false">
      <c r="A610" s="7" t="s">
        <v>53</v>
      </c>
    </row>
    <row r="611" customFormat="false" ht="14.25" hidden="true" customHeight="false" outlineLevel="0" collapsed="false">
      <c r="A611" s="7" t="s">
        <v>53</v>
      </c>
    </row>
    <row r="612" customFormat="false" ht="14.25" hidden="true" customHeight="false" outlineLevel="0" collapsed="false">
      <c r="A612" s="7" t="s">
        <v>53</v>
      </c>
    </row>
    <row r="613" customFormat="false" ht="14.25" hidden="true" customHeight="false" outlineLevel="0" collapsed="false">
      <c r="A613" s="7" t="s">
        <v>53</v>
      </c>
    </row>
    <row r="614" customFormat="false" ht="14.25" hidden="true" customHeight="false" outlineLevel="0" collapsed="false">
      <c r="A614" s="7" t="s">
        <v>53</v>
      </c>
    </row>
    <row r="615" customFormat="false" ht="14.25" hidden="true" customHeight="false" outlineLevel="0" collapsed="false">
      <c r="A615" s="7" t="s">
        <v>53</v>
      </c>
    </row>
    <row r="616" customFormat="false" ht="14.25" hidden="true" customHeight="false" outlineLevel="0" collapsed="false">
      <c r="A616" s="7" t="s">
        <v>53</v>
      </c>
    </row>
    <row r="617" customFormat="false" ht="14.25" hidden="true" customHeight="false" outlineLevel="0" collapsed="false">
      <c r="A617" s="7" t="s">
        <v>53</v>
      </c>
    </row>
    <row r="618" customFormat="false" ht="14.25" hidden="true" customHeight="false" outlineLevel="0" collapsed="false">
      <c r="A618" s="7" t="s">
        <v>53</v>
      </c>
    </row>
    <row r="619" customFormat="false" ht="14.25" hidden="true" customHeight="false" outlineLevel="0" collapsed="false">
      <c r="A619" s="7" t="s">
        <v>54</v>
      </c>
    </row>
    <row r="620" customFormat="false" ht="14.25" hidden="true" customHeight="false" outlineLevel="0" collapsed="false">
      <c r="A620" s="7" t="s">
        <v>49</v>
      </c>
    </row>
    <row r="621" customFormat="false" ht="20.25" hidden="false" customHeight="true" outlineLevel="0" collapsed="false">
      <c r="A621" s="7" t="n">
        <v>9</v>
      </c>
      <c r="B621" s="33" t="s">
        <v>171</v>
      </c>
      <c r="C621" s="33"/>
      <c r="D621" s="34" t="s">
        <v>172</v>
      </c>
      <c r="E621" s="34"/>
      <c r="F621" s="34"/>
      <c r="G621" s="35" t="s">
        <v>52</v>
      </c>
      <c r="H621" s="36" t="n">
        <v>2</v>
      </c>
      <c r="I621" s="37"/>
      <c r="J621" s="38"/>
      <c r="K621" s="39" t="n">
        <f aca="false">IF(AND(H621= "",I621= ""), 0, ROUND(ROUND(J621, 2) * ROUND(IF(I621="",H621,I621),  0), 2))</f>
        <v>0</v>
      </c>
      <c r="L621" s="7"/>
      <c r="N621" s="40" t="n">
        <v>0.2</v>
      </c>
      <c r="R621" s="7" t="n">
        <v>1414</v>
      </c>
    </row>
    <row r="622" customFormat="false" ht="14.25" hidden="true" customHeight="false" outlineLevel="0" collapsed="false">
      <c r="A622" s="7" t="s">
        <v>53</v>
      </c>
    </row>
    <row r="623" customFormat="false" ht="14.25" hidden="true" customHeight="false" outlineLevel="0" collapsed="false">
      <c r="A623" s="7" t="s">
        <v>53</v>
      </c>
    </row>
    <row r="624" customFormat="false" ht="14.25" hidden="true" customHeight="false" outlineLevel="0" collapsed="false">
      <c r="A624" s="7" t="s">
        <v>53</v>
      </c>
    </row>
    <row r="625" customFormat="false" ht="14.25" hidden="true" customHeight="false" outlineLevel="0" collapsed="false">
      <c r="A625" s="7" t="s">
        <v>54</v>
      </c>
    </row>
    <row r="626" customFormat="false" ht="14.25" hidden="true" customHeight="false" outlineLevel="0" collapsed="false">
      <c r="A626" s="7" t="s">
        <v>49</v>
      </c>
    </row>
    <row r="627" customFormat="false" ht="15" hidden="false" customHeight="true" outlineLevel="0" collapsed="false">
      <c r="A627" s="7" t="n">
        <v>9</v>
      </c>
      <c r="B627" s="33" t="s">
        <v>173</v>
      </c>
      <c r="C627" s="33"/>
      <c r="D627" s="34" t="s">
        <v>174</v>
      </c>
      <c r="E627" s="34"/>
      <c r="F627" s="34"/>
      <c r="G627" s="35" t="s">
        <v>52</v>
      </c>
      <c r="H627" s="36" t="n">
        <v>2</v>
      </c>
      <c r="I627" s="37"/>
      <c r="J627" s="38"/>
      <c r="K627" s="39" t="n">
        <f aca="false">IF(AND(H627= "",I627= ""), 0, ROUND(ROUND(J627, 2) * ROUND(IF(I627="",H627,I627),  0), 2))</f>
        <v>0</v>
      </c>
      <c r="L627" s="7"/>
      <c r="N627" s="40" t="n">
        <v>0.2</v>
      </c>
      <c r="R627" s="7" t="n">
        <v>1414</v>
      </c>
    </row>
    <row r="628" customFormat="false" ht="14.25" hidden="true" customHeight="false" outlineLevel="0" collapsed="false">
      <c r="A628" s="7" t="s">
        <v>53</v>
      </c>
    </row>
    <row r="629" customFormat="false" ht="14.25" hidden="true" customHeight="false" outlineLevel="0" collapsed="false">
      <c r="A629" s="7" t="s">
        <v>53</v>
      </c>
    </row>
    <row r="630" customFormat="false" ht="14.25" hidden="true" customHeight="false" outlineLevel="0" collapsed="false">
      <c r="A630" s="7" t="s">
        <v>53</v>
      </c>
    </row>
    <row r="631" customFormat="false" ht="14.25" hidden="true" customHeight="false" outlineLevel="0" collapsed="false">
      <c r="A631" s="7" t="s">
        <v>54</v>
      </c>
    </row>
    <row r="632" customFormat="false" ht="14.25" hidden="true" customHeight="false" outlineLevel="0" collapsed="false">
      <c r="A632" s="7" t="s">
        <v>49</v>
      </c>
    </row>
    <row r="633" customFormat="false" ht="124.5" hidden="false" customHeight="true" outlineLevel="0" collapsed="false">
      <c r="A633" s="7" t="n">
        <v>9</v>
      </c>
      <c r="B633" s="33" t="s">
        <v>175</v>
      </c>
      <c r="C633" s="33"/>
      <c r="D633" s="34" t="s">
        <v>176</v>
      </c>
      <c r="E633" s="34"/>
      <c r="F633" s="34"/>
      <c r="G633" s="35" t="s">
        <v>140</v>
      </c>
      <c r="H633" s="42" t="n">
        <v>5.17</v>
      </c>
      <c r="I633" s="43"/>
      <c r="J633" s="38"/>
      <c r="K633" s="39" t="n">
        <f aca="false">IF(AND(H633= "",I633= ""), 0, ROUND(ROUND(J633, 2) * ROUND(IF(I633="",H633,I633),  2), 2))</f>
        <v>0</v>
      </c>
      <c r="L633" s="7"/>
      <c r="N633" s="40" t="n">
        <v>0.2</v>
      </c>
      <c r="R633" s="7" t="n">
        <v>1414</v>
      </c>
    </row>
    <row r="634" customFormat="false" ht="14.25" hidden="true" customHeight="false" outlineLevel="0" collapsed="false">
      <c r="A634" s="7" t="s">
        <v>53</v>
      </c>
    </row>
    <row r="635" customFormat="false" ht="14.25" hidden="true" customHeight="false" outlineLevel="0" collapsed="false">
      <c r="A635" s="7" t="s">
        <v>53</v>
      </c>
    </row>
    <row r="636" customFormat="false" ht="14.25" hidden="true" customHeight="false" outlineLevel="0" collapsed="false">
      <c r="A636" s="7" t="s">
        <v>53</v>
      </c>
    </row>
    <row r="637" customFormat="false" ht="14.25" hidden="true" customHeight="false" outlineLevel="0" collapsed="false">
      <c r="A637" s="7" t="s">
        <v>53</v>
      </c>
    </row>
    <row r="638" customFormat="false" ht="14.25" hidden="true" customHeight="false" outlineLevel="0" collapsed="false">
      <c r="A638" s="7" t="s">
        <v>53</v>
      </c>
    </row>
    <row r="639" customFormat="false" ht="14.25" hidden="true" customHeight="false" outlineLevel="0" collapsed="false">
      <c r="A639" s="7" t="s">
        <v>53</v>
      </c>
    </row>
    <row r="640" customFormat="false" ht="14.25" hidden="true" customHeight="false" outlineLevel="0" collapsed="false">
      <c r="A640" s="7" t="s">
        <v>53</v>
      </c>
    </row>
    <row r="641" customFormat="false" ht="14.25" hidden="true" customHeight="false" outlineLevel="0" collapsed="false">
      <c r="A641" s="7" t="s">
        <v>53</v>
      </c>
    </row>
    <row r="642" customFormat="false" ht="14.25" hidden="true" customHeight="false" outlineLevel="0" collapsed="false">
      <c r="A642" s="7" t="s">
        <v>53</v>
      </c>
    </row>
    <row r="643" customFormat="false" ht="14.25" hidden="true" customHeight="false" outlineLevel="0" collapsed="false">
      <c r="A643" s="7" t="s">
        <v>53</v>
      </c>
    </row>
    <row r="644" customFormat="false" ht="14.25" hidden="true" customHeight="false" outlineLevel="0" collapsed="false">
      <c r="A644" s="7" t="s">
        <v>53</v>
      </c>
    </row>
    <row r="645" customFormat="false" ht="14.25" hidden="true" customHeight="false" outlineLevel="0" collapsed="false">
      <c r="A645" s="7" t="s">
        <v>53</v>
      </c>
    </row>
    <row r="646" customFormat="false" ht="14.25" hidden="true" customHeight="false" outlineLevel="0" collapsed="false">
      <c r="A646" s="7" t="s">
        <v>53</v>
      </c>
    </row>
    <row r="647" customFormat="false" ht="14.25" hidden="true" customHeight="false" outlineLevel="0" collapsed="false">
      <c r="A647" s="7" t="s">
        <v>53</v>
      </c>
    </row>
    <row r="648" customFormat="false" ht="14.25" hidden="true" customHeight="false" outlineLevel="0" collapsed="false">
      <c r="A648" s="7" t="s">
        <v>53</v>
      </c>
    </row>
    <row r="649" customFormat="false" ht="14.25" hidden="true" customHeight="false" outlineLevel="0" collapsed="false">
      <c r="A649" s="7" t="s">
        <v>53</v>
      </c>
    </row>
    <row r="650" customFormat="false" ht="14.25" hidden="true" customHeight="false" outlineLevel="0" collapsed="false">
      <c r="A650" s="7" t="s">
        <v>53</v>
      </c>
    </row>
    <row r="651" customFormat="false" ht="14.25" hidden="true" customHeight="false" outlineLevel="0" collapsed="false">
      <c r="A651" s="7" t="s">
        <v>53</v>
      </c>
    </row>
    <row r="652" customFormat="false" ht="14.25" hidden="true" customHeight="false" outlineLevel="0" collapsed="false">
      <c r="A652" s="7" t="s">
        <v>53</v>
      </c>
    </row>
    <row r="653" customFormat="false" ht="14.25" hidden="true" customHeight="false" outlineLevel="0" collapsed="false">
      <c r="A653" s="7" t="s">
        <v>53</v>
      </c>
    </row>
    <row r="654" customFormat="false" ht="14.25" hidden="true" customHeight="false" outlineLevel="0" collapsed="false">
      <c r="A654" s="7" t="s">
        <v>53</v>
      </c>
    </row>
    <row r="655" customFormat="false" ht="14.25" hidden="true" customHeight="false" outlineLevel="0" collapsed="false">
      <c r="A655" s="7" t="s">
        <v>53</v>
      </c>
    </row>
    <row r="656" customFormat="false" ht="14.25" hidden="true" customHeight="false" outlineLevel="0" collapsed="false">
      <c r="A656" s="7" t="s">
        <v>53</v>
      </c>
    </row>
    <row r="657" customFormat="false" ht="14.25" hidden="true" customHeight="false" outlineLevel="0" collapsed="false">
      <c r="A657" s="7" t="s">
        <v>53</v>
      </c>
    </row>
    <row r="658" customFormat="false" ht="14.25" hidden="true" customHeight="false" outlineLevel="0" collapsed="false">
      <c r="A658" s="7" t="s">
        <v>53</v>
      </c>
    </row>
    <row r="659" customFormat="false" ht="14.25" hidden="true" customHeight="false" outlineLevel="0" collapsed="false">
      <c r="A659" s="7" t="s">
        <v>53</v>
      </c>
    </row>
    <row r="660" customFormat="false" ht="14.25" hidden="true" customHeight="false" outlineLevel="0" collapsed="false">
      <c r="A660" s="7" t="s">
        <v>53</v>
      </c>
    </row>
    <row r="661" customFormat="false" ht="14.25" hidden="true" customHeight="false" outlineLevel="0" collapsed="false">
      <c r="A661" s="7" t="s">
        <v>53</v>
      </c>
    </row>
    <row r="662" customFormat="false" ht="14.25" hidden="true" customHeight="false" outlineLevel="0" collapsed="false">
      <c r="A662" s="7" t="s">
        <v>54</v>
      </c>
    </row>
    <row r="663" customFormat="false" ht="14.25" hidden="true" customHeight="false" outlineLevel="0" collapsed="false">
      <c r="A663" s="7" t="s">
        <v>49</v>
      </c>
    </row>
    <row r="664" customFormat="false" ht="14.25" hidden="true" customHeight="false" outlineLevel="0" collapsed="false">
      <c r="A664" s="7" t="s">
        <v>83</v>
      </c>
    </row>
    <row r="665" customFormat="false" ht="27" hidden="false" customHeight="true" outlineLevel="0" collapsed="false">
      <c r="A665" s="7" t="n">
        <v>4</v>
      </c>
      <c r="B665" s="26" t="s">
        <v>177</v>
      </c>
      <c r="C665" s="26"/>
      <c r="D665" s="30" t="s">
        <v>178</v>
      </c>
      <c r="E665" s="30"/>
      <c r="F665" s="30"/>
      <c r="G665" s="31"/>
      <c r="H665" s="31"/>
      <c r="I665" s="31"/>
      <c r="J665" s="31"/>
      <c r="K665" s="32"/>
      <c r="L665" s="7"/>
    </row>
    <row r="666" customFormat="false" ht="122.25" hidden="false" customHeight="true" outlineLevel="0" collapsed="false">
      <c r="A666" s="7" t="n">
        <v>9</v>
      </c>
      <c r="B666" s="33" t="s">
        <v>179</v>
      </c>
      <c r="C666" s="33"/>
      <c r="D666" s="34" t="s">
        <v>180</v>
      </c>
      <c r="E666" s="34"/>
      <c r="F666" s="34"/>
      <c r="G666" s="35" t="s">
        <v>140</v>
      </c>
      <c r="H666" s="42" t="n">
        <v>4.1</v>
      </c>
      <c r="I666" s="43"/>
      <c r="J666" s="38"/>
      <c r="K666" s="39" t="n">
        <f aca="false">IF(AND(H666= "",I666= ""), 0, ROUND(ROUND(J666, 2) * ROUND(IF(I666="",H666,I666),  2), 2))</f>
        <v>0</v>
      </c>
      <c r="L666" s="7"/>
      <c r="N666" s="40" t="n">
        <v>0.2</v>
      </c>
      <c r="R666" s="7" t="n">
        <v>1414</v>
      </c>
    </row>
    <row r="667" customFormat="false" ht="14.25" hidden="true" customHeight="false" outlineLevel="0" collapsed="false">
      <c r="A667" s="7" t="s">
        <v>53</v>
      </c>
    </row>
    <row r="668" customFormat="false" ht="14.25" hidden="true" customHeight="false" outlineLevel="0" collapsed="false">
      <c r="A668" s="7" t="s">
        <v>53</v>
      </c>
    </row>
    <row r="669" customFormat="false" ht="14.25" hidden="true" customHeight="false" outlineLevel="0" collapsed="false">
      <c r="A669" s="7" t="s">
        <v>53</v>
      </c>
    </row>
    <row r="670" customFormat="false" ht="14.25" hidden="true" customHeight="false" outlineLevel="0" collapsed="false">
      <c r="A670" s="7" t="s">
        <v>53</v>
      </c>
    </row>
    <row r="671" customFormat="false" ht="14.25" hidden="true" customHeight="false" outlineLevel="0" collapsed="false">
      <c r="A671" s="7" t="s">
        <v>53</v>
      </c>
    </row>
    <row r="672" customFormat="false" ht="14.25" hidden="true" customHeight="false" outlineLevel="0" collapsed="false">
      <c r="A672" s="7" t="s">
        <v>53</v>
      </c>
    </row>
    <row r="673" customFormat="false" ht="14.25" hidden="true" customHeight="false" outlineLevel="0" collapsed="false">
      <c r="A673" s="7" t="s">
        <v>53</v>
      </c>
    </row>
    <row r="674" customFormat="false" ht="14.25" hidden="true" customHeight="false" outlineLevel="0" collapsed="false">
      <c r="A674" s="7" t="s">
        <v>53</v>
      </c>
    </row>
    <row r="675" customFormat="false" ht="14.25" hidden="true" customHeight="false" outlineLevel="0" collapsed="false">
      <c r="A675" s="7" t="s">
        <v>53</v>
      </c>
    </row>
    <row r="676" customFormat="false" ht="14.25" hidden="true" customHeight="false" outlineLevel="0" collapsed="false">
      <c r="A676" s="7" t="s">
        <v>53</v>
      </c>
    </row>
    <row r="677" customFormat="false" ht="14.25" hidden="true" customHeight="false" outlineLevel="0" collapsed="false">
      <c r="A677" s="7" t="s">
        <v>53</v>
      </c>
    </row>
    <row r="678" customFormat="false" ht="14.25" hidden="true" customHeight="false" outlineLevel="0" collapsed="false">
      <c r="A678" s="7" t="s">
        <v>53</v>
      </c>
    </row>
    <row r="679" customFormat="false" ht="14.25" hidden="true" customHeight="false" outlineLevel="0" collapsed="false">
      <c r="A679" s="7" t="s">
        <v>53</v>
      </c>
    </row>
    <row r="680" customFormat="false" ht="14.25" hidden="true" customHeight="false" outlineLevel="0" collapsed="false">
      <c r="A680" s="7" t="s">
        <v>53</v>
      </c>
    </row>
    <row r="681" customFormat="false" ht="14.25" hidden="true" customHeight="false" outlineLevel="0" collapsed="false">
      <c r="A681" s="7" t="s">
        <v>53</v>
      </c>
    </row>
    <row r="682" customFormat="false" ht="14.25" hidden="true" customHeight="false" outlineLevel="0" collapsed="false">
      <c r="A682" s="7" t="s">
        <v>53</v>
      </c>
    </row>
    <row r="683" customFormat="false" ht="14.25" hidden="true" customHeight="false" outlineLevel="0" collapsed="false">
      <c r="A683" s="7" t="s">
        <v>53</v>
      </c>
    </row>
    <row r="684" customFormat="false" ht="14.25" hidden="true" customHeight="false" outlineLevel="0" collapsed="false">
      <c r="A684" s="7" t="s">
        <v>53</v>
      </c>
    </row>
    <row r="685" customFormat="false" ht="14.25" hidden="true" customHeight="false" outlineLevel="0" collapsed="false">
      <c r="A685" s="7" t="s">
        <v>53</v>
      </c>
    </row>
    <row r="686" customFormat="false" ht="14.25" hidden="true" customHeight="false" outlineLevel="0" collapsed="false">
      <c r="A686" s="7" t="s">
        <v>53</v>
      </c>
    </row>
    <row r="687" customFormat="false" ht="14.25" hidden="true" customHeight="false" outlineLevel="0" collapsed="false">
      <c r="A687" s="7" t="s">
        <v>53</v>
      </c>
    </row>
    <row r="688" customFormat="false" ht="14.25" hidden="true" customHeight="false" outlineLevel="0" collapsed="false">
      <c r="A688" s="7" t="s">
        <v>53</v>
      </c>
    </row>
    <row r="689" customFormat="false" ht="14.25" hidden="true" customHeight="false" outlineLevel="0" collapsed="false">
      <c r="A689" s="7" t="s">
        <v>53</v>
      </c>
    </row>
    <row r="690" customFormat="false" ht="14.25" hidden="true" customHeight="false" outlineLevel="0" collapsed="false">
      <c r="A690" s="7" t="s">
        <v>53</v>
      </c>
    </row>
    <row r="691" customFormat="false" ht="14.25" hidden="true" customHeight="false" outlineLevel="0" collapsed="false">
      <c r="A691" s="7" t="s">
        <v>53</v>
      </c>
    </row>
    <row r="692" customFormat="false" ht="14.25" hidden="true" customHeight="false" outlineLevel="0" collapsed="false">
      <c r="A692" s="7" t="s">
        <v>53</v>
      </c>
    </row>
    <row r="693" customFormat="false" ht="14.25" hidden="true" customHeight="false" outlineLevel="0" collapsed="false">
      <c r="A693" s="7" t="s">
        <v>53</v>
      </c>
    </row>
    <row r="694" customFormat="false" ht="14.25" hidden="true" customHeight="false" outlineLevel="0" collapsed="false">
      <c r="A694" s="7" t="s">
        <v>53</v>
      </c>
    </row>
    <row r="695" customFormat="false" ht="14.25" hidden="true" customHeight="false" outlineLevel="0" collapsed="false">
      <c r="A695" s="7" t="s">
        <v>54</v>
      </c>
    </row>
    <row r="696" customFormat="false" ht="14.25" hidden="true" customHeight="false" outlineLevel="0" collapsed="false">
      <c r="A696" s="7" t="s">
        <v>49</v>
      </c>
    </row>
    <row r="697" customFormat="false" ht="15" hidden="false" customHeight="true" outlineLevel="0" collapsed="false">
      <c r="A697" s="7" t="n">
        <v>9</v>
      </c>
      <c r="B697" s="33" t="s">
        <v>181</v>
      </c>
      <c r="C697" s="33"/>
      <c r="D697" s="34" t="s">
        <v>182</v>
      </c>
      <c r="E697" s="34"/>
      <c r="F697" s="34"/>
      <c r="G697" s="35" t="s">
        <v>140</v>
      </c>
      <c r="H697" s="42" t="n">
        <v>2.05</v>
      </c>
      <c r="I697" s="43"/>
      <c r="J697" s="38"/>
      <c r="K697" s="39" t="n">
        <f aca="false">IF(AND(H697= "",I697= ""), 0, ROUND(ROUND(J697, 2) * ROUND(IF(I697="",H697,I697),  2), 2))</f>
        <v>0</v>
      </c>
      <c r="L697" s="7"/>
      <c r="N697" s="40" t="n">
        <v>0.2</v>
      </c>
      <c r="R697" s="7" t="n">
        <v>1414</v>
      </c>
    </row>
    <row r="698" customFormat="false" ht="14.25" hidden="true" customHeight="false" outlineLevel="0" collapsed="false">
      <c r="A698" s="7" t="s">
        <v>53</v>
      </c>
    </row>
    <row r="699" customFormat="false" ht="14.25" hidden="true" customHeight="false" outlineLevel="0" collapsed="false">
      <c r="A699" s="7" t="s">
        <v>53</v>
      </c>
    </row>
    <row r="700" customFormat="false" ht="14.25" hidden="true" customHeight="false" outlineLevel="0" collapsed="false">
      <c r="A700" s="7" t="s">
        <v>54</v>
      </c>
    </row>
    <row r="701" customFormat="false" ht="14.25" hidden="true" customHeight="false" outlineLevel="0" collapsed="false">
      <c r="A701" s="7" t="s">
        <v>49</v>
      </c>
    </row>
    <row r="702" customFormat="false" ht="15" hidden="false" customHeight="true" outlineLevel="0" collapsed="false">
      <c r="A702" s="7" t="n">
        <v>9</v>
      </c>
      <c r="B702" s="33" t="s">
        <v>183</v>
      </c>
      <c r="C702" s="33"/>
      <c r="D702" s="34" t="s">
        <v>184</v>
      </c>
      <c r="E702" s="34"/>
      <c r="F702" s="34"/>
      <c r="G702" s="35" t="s">
        <v>52</v>
      </c>
      <c r="H702" s="36" t="n">
        <v>8</v>
      </c>
      <c r="I702" s="37"/>
      <c r="J702" s="38"/>
      <c r="K702" s="39" t="n">
        <f aca="false">IF(AND(H702= "",I702= ""), 0, ROUND(ROUND(J702, 2) * ROUND(IF(I702="",H702,I702),  0), 2))</f>
        <v>0</v>
      </c>
      <c r="L702" s="7"/>
      <c r="N702" s="40" t="n">
        <v>0.2</v>
      </c>
      <c r="R702" s="7" t="n">
        <v>1414</v>
      </c>
    </row>
    <row r="703" customFormat="false" ht="14.25" hidden="true" customHeight="false" outlineLevel="0" collapsed="false">
      <c r="A703" s="7" t="s">
        <v>53</v>
      </c>
    </row>
    <row r="704" customFormat="false" ht="14.25" hidden="true" customHeight="false" outlineLevel="0" collapsed="false">
      <c r="A704" s="7" t="s">
        <v>53</v>
      </c>
    </row>
    <row r="705" customFormat="false" ht="14.25" hidden="true" customHeight="false" outlineLevel="0" collapsed="false">
      <c r="A705" s="7" t="s">
        <v>54</v>
      </c>
    </row>
    <row r="706" customFormat="false" ht="14.25" hidden="true" customHeight="false" outlineLevel="0" collapsed="false">
      <c r="A706" s="7" t="s">
        <v>49</v>
      </c>
    </row>
    <row r="707" customFormat="false" ht="30" hidden="false" customHeight="true" outlineLevel="0" collapsed="false">
      <c r="A707" s="7" t="n">
        <v>9</v>
      </c>
      <c r="B707" s="33" t="s">
        <v>185</v>
      </c>
      <c r="C707" s="33"/>
      <c r="D707" s="34" t="s">
        <v>186</v>
      </c>
      <c r="E707" s="34"/>
      <c r="F707" s="34"/>
      <c r="G707" s="35" t="s">
        <v>147</v>
      </c>
      <c r="H707" s="42" t="n">
        <v>0.9</v>
      </c>
      <c r="I707" s="43"/>
      <c r="J707" s="38"/>
      <c r="K707" s="39" t="n">
        <f aca="false">IF(AND(H707= "",I707= ""), 0, ROUND(ROUND(J707, 2) * ROUND(IF(I707="",H707,I707),  2), 2))</f>
        <v>0</v>
      </c>
      <c r="L707" s="7"/>
      <c r="N707" s="40" t="n">
        <v>0.2</v>
      </c>
      <c r="R707" s="7" t="n">
        <v>1414</v>
      </c>
    </row>
    <row r="708" customFormat="false" ht="14.25" hidden="true" customHeight="false" outlineLevel="0" collapsed="false">
      <c r="A708" s="7" t="s">
        <v>53</v>
      </c>
    </row>
    <row r="709" customFormat="false" ht="14.25" hidden="true" customHeight="false" outlineLevel="0" collapsed="false">
      <c r="A709" s="7" t="s">
        <v>53</v>
      </c>
    </row>
    <row r="710" customFormat="false" ht="14.25" hidden="true" customHeight="false" outlineLevel="0" collapsed="false">
      <c r="A710" s="7" t="s">
        <v>53</v>
      </c>
    </row>
    <row r="711" customFormat="false" ht="14.25" hidden="true" customHeight="false" outlineLevel="0" collapsed="false">
      <c r="A711" s="7" t="s">
        <v>53</v>
      </c>
    </row>
    <row r="712" customFormat="false" ht="14.25" hidden="true" customHeight="false" outlineLevel="0" collapsed="false">
      <c r="A712" s="7" t="s">
        <v>53</v>
      </c>
    </row>
    <row r="713" customFormat="false" ht="14.25" hidden="true" customHeight="false" outlineLevel="0" collapsed="false">
      <c r="A713" s="7" t="s">
        <v>53</v>
      </c>
    </row>
    <row r="714" customFormat="false" ht="14.25" hidden="true" customHeight="false" outlineLevel="0" collapsed="false">
      <c r="A714" s="7" t="s">
        <v>53</v>
      </c>
    </row>
    <row r="715" customFormat="false" ht="14.25" hidden="true" customHeight="false" outlineLevel="0" collapsed="false">
      <c r="A715" s="7" t="s">
        <v>53</v>
      </c>
    </row>
    <row r="716" customFormat="false" ht="14.25" hidden="true" customHeight="false" outlineLevel="0" collapsed="false">
      <c r="A716" s="7" t="s">
        <v>54</v>
      </c>
    </row>
    <row r="717" customFormat="false" ht="14.25" hidden="true" customHeight="false" outlineLevel="0" collapsed="false">
      <c r="A717" s="7" t="s">
        <v>53</v>
      </c>
    </row>
    <row r="718" customFormat="false" ht="14.25" hidden="true" customHeight="false" outlineLevel="0" collapsed="false">
      <c r="A718" s="7" t="s">
        <v>49</v>
      </c>
    </row>
    <row r="719" customFormat="false" ht="15" hidden="false" customHeight="true" outlineLevel="0" collapsed="false">
      <c r="A719" s="7" t="n">
        <v>9</v>
      </c>
      <c r="B719" s="33" t="s">
        <v>187</v>
      </c>
      <c r="C719" s="33"/>
      <c r="D719" s="34" t="s">
        <v>188</v>
      </c>
      <c r="E719" s="34"/>
      <c r="F719" s="34"/>
      <c r="G719" s="35" t="s">
        <v>147</v>
      </c>
      <c r="H719" s="42" t="n">
        <v>0.6</v>
      </c>
      <c r="I719" s="43"/>
      <c r="J719" s="38"/>
      <c r="K719" s="39" t="n">
        <f aca="false">IF(AND(H719= "",I719= ""), 0, ROUND(ROUND(J719, 2) * ROUND(IF(I719="",H719,I719),  2), 2))</f>
        <v>0</v>
      </c>
      <c r="L719" s="7"/>
      <c r="N719" s="40" t="n">
        <v>0.2</v>
      </c>
      <c r="R719" s="7" t="n">
        <v>1414</v>
      </c>
    </row>
    <row r="720" customFormat="false" ht="14.25" hidden="true" customHeight="false" outlineLevel="0" collapsed="false">
      <c r="A720" s="7" t="s">
        <v>53</v>
      </c>
    </row>
    <row r="721" customFormat="false" ht="14.25" hidden="true" customHeight="false" outlineLevel="0" collapsed="false">
      <c r="A721" s="7" t="s">
        <v>53</v>
      </c>
    </row>
    <row r="722" customFormat="false" ht="14.25" hidden="true" customHeight="false" outlineLevel="0" collapsed="false">
      <c r="A722" s="7" t="s">
        <v>53</v>
      </c>
    </row>
    <row r="723" customFormat="false" ht="14.25" hidden="true" customHeight="false" outlineLevel="0" collapsed="false">
      <c r="A723" s="7" t="s">
        <v>53</v>
      </c>
    </row>
    <row r="724" customFormat="false" ht="14.25" hidden="true" customHeight="false" outlineLevel="0" collapsed="false">
      <c r="A724" s="7" t="s">
        <v>53</v>
      </c>
    </row>
    <row r="725" customFormat="false" ht="14.25" hidden="true" customHeight="false" outlineLevel="0" collapsed="false">
      <c r="A725" s="7" t="s">
        <v>53</v>
      </c>
    </row>
    <row r="726" customFormat="false" ht="14.25" hidden="true" customHeight="false" outlineLevel="0" collapsed="false">
      <c r="A726" s="7" t="s">
        <v>53</v>
      </c>
    </row>
    <row r="727" customFormat="false" ht="14.25" hidden="true" customHeight="false" outlineLevel="0" collapsed="false">
      <c r="A727" s="7" t="s">
        <v>53</v>
      </c>
    </row>
    <row r="728" customFormat="false" ht="14.25" hidden="true" customHeight="false" outlineLevel="0" collapsed="false">
      <c r="A728" s="7" t="s">
        <v>54</v>
      </c>
    </row>
    <row r="729" customFormat="false" ht="14.25" hidden="true" customHeight="false" outlineLevel="0" collapsed="false">
      <c r="A729" s="7" t="s">
        <v>53</v>
      </c>
    </row>
    <row r="730" customFormat="false" ht="14.25" hidden="true" customHeight="false" outlineLevel="0" collapsed="false">
      <c r="A730" s="7" t="s">
        <v>49</v>
      </c>
    </row>
    <row r="731" customFormat="false" ht="25.5" hidden="false" customHeight="true" outlineLevel="0" collapsed="false">
      <c r="A731" s="7" t="n">
        <v>9</v>
      </c>
      <c r="B731" s="33" t="s">
        <v>189</v>
      </c>
      <c r="C731" s="33"/>
      <c r="D731" s="34" t="s">
        <v>190</v>
      </c>
      <c r="E731" s="34"/>
      <c r="F731" s="34"/>
      <c r="G731" s="35" t="s">
        <v>140</v>
      </c>
      <c r="H731" s="42" t="n">
        <v>0.6</v>
      </c>
      <c r="I731" s="43"/>
      <c r="J731" s="38"/>
      <c r="K731" s="39" t="n">
        <f aca="false">IF(AND(H731= "",I731= ""), 0, ROUND(ROUND(J731, 2) * ROUND(IF(I731="",H731,I731),  2), 2))</f>
        <v>0</v>
      </c>
      <c r="L731" s="7"/>
      <c r="N731" s="40" t="n">
        <v>0.2</v>
      </c>
      <c r="R731" s="7" t="n">
        <v>1414</v>
      </c>
    </row>
    <row r="732" customFormat="false" ht="14.25" hidden="true" customHeight="false" outlineLevel="0" collapsed="false">
      <c r="A732" s="7" t="s">
        <v>53</v>
      </c>
    </row>
    <row r="733" customFormat="false" ht="14.25" hidden="true" customHeight="false" outlineLevel="0" collapsed="false">
      <c r="A733" s="7" t="s">
        <v>53</v>
      </c>
    </row>
    <row r="734" customFormat="false" ht="14.25" hidden="true" customHeight="false" outlineLevel="0" collapsed="false">
      <c r="A734" s="7" t="s">
        <v>53</v>
      </c>
    </row>
    <row r="735" customFormat="false" ht="14.25" hidden="true" customHeight="false" outlineLevel="0" collapsed="false">
      <c r="A735" s="7" t="s">
        <v>53</v>
      </c>
    </row>
    <row r="736" customFormat="false" ht="14.25" hidden="true" customHeight="false" outlineLevel="0" collapsed="false">
      <c r="A736" s="7" t="s">
        <v>53</v>
      </c>
    </row>
    <row r="737" customFormat="false" ht="14.25" hidden="true" customHeight="false" outlineLevel="0" collapsed="false">
      <c r="A737" s="7" t="s">
        <v>53</v>
      </c>
    </row>
    <row r="738" customFormat="false" ht="14.25" hidden="true" customHeight="false" outlineLevel="0" collapsed="false">
      <c r="A738" s="7" t="s">
        <v>53</v>
      </c>
    </row>
    <row r="739" customFormat="false" ht="14.25" hidden="true" customHeight="false" outlineLevel="0" collapsed="false">
      <c r="A739" s="7" t="s">
        <v>53</v>
      </c>
    </row>
    <row r="740" customFormat="false" ht="14.25" hidden="true" customHeight="false" outlineLevel="0" collapsed="false">
      <c r="A740" s="7" t="s">
        <v>53</v>
      </c>
    </row>
    <row r="741" customFormat="false" ht="14.25" hidden="true" customHeight="false" outlineLevel="0" collapsed="false">
      <c r="A741" s="7" t="s">
        <v>53</v>
      </c>
    </row>
    <row r="742" customFormat="false" ht="14.25" hidden="true" customHeight="false" outlineLevel="0" collapsed="false">
      <c r="A742" s="7" t="s">
        <v>53</v>
      </c>
    </row>
    <row r="743" customFormat="false" ht="14.25" hidden="true" customHeight="false" outlineLevel="0" collapsed="false">
      <c r="A743" s="7" t="s">
        <v>54</v>
      </c>
    </row>
    <row r="744" customFormat="false" ht="14.25" hidden="true" customHeight="false" outlineLevel="0" collapsed="false">
      <c r="A744" s="7" t="s">
        <v>53</v>
      </c>
    </row>
    <row r="745" customFormat="false" ht="14.25" hidden="true" customHeight="false" outlineLevel="0" collapsed="false">
      <c r="A745" s="7" t="s">
        <v>49</v>
      </c>
    </row>
    <row r="746" customFormat="false" ht="154.5" hidden="false" customHeight="true" outlineLevel="0" collapsed="false">
      <c r="A746" s="7" t="n">
        <v>9</v>
      </c>
      <c r="B746" s="33" t="s">
        <v>191</v>
      </c>
      <c r="C746" s="33"/>
      <c r="D746" s="34" t="s">
        <v>192</v>
      </c>
      <c r="E746" s="34"/>
      <c r="F746" s="34"/>
      <c r="G746" s="35" t="s">
        <v>140</v>
      </c>
      <c r="H746" s="42" t="n">
        <v>4.1</v>
      </c>
      <c r="I746" s="43"/>
      <c r="J746" s="38"/>
      <c r="K746" s="39" t="n">
        <f aca="false">IF(AND(H746= "",I746= ""), 0, ROUND(ROUND(J746, 2) * ROUND(IF(I746="",H746,I746),  2), 2))</f>
        <v>0</v>
      </c>
      <c r="L746" s="7"/>
      <c r="N746" s="40" t="n">
        <v>0.2</v>
      </c>
      <c r="R746" s="7" t="n">
        <v>1414</v>
      </c>
    </row>
    <row r="747" customFormat="false" ht="14.25" hidden="true" customHeight="false" outlineLevel="0" collapsed="false">
      <c r="A747" s="7" t="s">
        <v>53</v>
      </c>
    </row>
    <row r="748" customFormat="false" ht="14.25" hidden="true" customHeight="false" outlineLevel="0" collapsed="false">
      <c r="A748" s="7" t="s">
        <v>53</v>
      </c>
    </row>
    <row r="749" customFormat="false" ht="14.25" hidden="true" customHeight="false" outlineLevel="0" collapsed="false">
      <c r="A749" s="7" t="s">
        <v>53</v>
      </c>
    </row>
    <row r="750" customFormat="false" ht="14.25" hidden="true" customHeight="false" outlineLevel="0" collapsed="false">
      <c r="A750" s="7" t="s">
        <v>53</v>
      </c>
    </row>
    <row r="751" customFormat="false" ht="14.25" hidden="true" customHeight="false" outlineLevel="0" collapsed="false">
      <c r="A751" s="7" t="s">
        <v>53</v>
      </c>
    </row>
    <row r="752" customFormat="false" ht="14.25" hidden="true" customHeight="false" outlineLevel="0" collapsed="false">
      <c r="A752" s="7" t="s">
        <v>53</v>
      </c>
    </row>
    <row r="753" customFormat="false" ht="14.25" hidden="true" customHeight="false" outlineLevel="0" collapsed="false">
      <c r="A753" s="7" t="s">
        <v>53</v>
      </c>
    </row>
    <row r="754" customFormat="false" ht="14.25" hidden="true" customHeight="false" outlineLevel="0" collapsed="false">
      <c r="A754" s="7" t="s">
        <v>53</v>
      </c>
    </row>
    <row r="755" customFormat="false" ht="14.25" hidden="true" customHeight="false" outlineLevel="0" collapsed="false">
      <c r="A755" s="7" t="s">
        <v>53</v>
      </c>
    </row>
    <row r="756" customFormat="false" ht="14.25" hidden="true" customHeight="false" outlineLevel="0" collapsed="false">
      <c r="A756" s="7" t="s">
        <v>53</v>
      </c>
    </row>
    <row r="757" customFormat="false" ht="14.25" hidden="true" customHeight="false" outlineLevel="0" collapsed="false">
      <c r="A757" s="7" t="s">
        <v>53</v>
      </c>
    </row>
    <row r="758" customFormat="false" ht="14.25" hidden="true" customHeight="false" outlineLevel="0" collapsed="false">
      <c r="A758" s="7" t="s">
        <v>53</v>
      </c>
    </row>
    <row r="759" customFormat="false" ht="14.25" hidden="true" customHeight="false" outlineLevel="0" collapsed="false">
      <c r="A759" s="7" t="s">
        <v>53</v>
      </c>
    </row>
    <row r="760" customFormat="false" ht="14.25" hidden="true" customHeight="false" outlineLevel="0" collapsed="false">
      <c r="A760" s="7" t="s">
        <v>53</v>
      </c>
    </row>
    <row r="761" customFormat="false" ht="14.25" hidden="true" customHeight="false" outlineLevel="0" collapsed="false">
      <c r="A761" s="7" t="s">
        <v>53</v>
      </c>
    </row>
    <row r="762" customFormat="false" ht="14.25" hidden="true" customHeight="false" outlineLevel="0" collapsed="false">
      <c r="A762" s="7" t="s">
        <v>53</v>
      </c>
    </row>
    <row r="763" customFormat="false" ht="14.25" hidden="true" customHeight="false" outlineLevel="0" collapsed="false">
      <c r="A763" s="7" t="s">
        <v>53</v>
      </c>
    </row>
    <row r="764" customFormat="false" ht="14.25" hidden="true" customHeight="false" outlineLevel="0" collapsed="false">
      <c r="A764" s="7" t="s">
        <v>53</v>
      </c>
    </row>
    <row r="765" customFormat="false" ht="14.25" hidden="true" customHeight="false" outlineLevel="0" collapsed="false">
      <c r="A765" s="7" t="s">
        <v>53</v>
      </c>
    </row>
    <row r="766" customFormat="false" ht="14.25" hidden="true" customHeight="false" outlineLevel="0" collapsed="false">
      <c r="A766" s="7" t="s">
        <v>53</v>
      </c>
    </row>
    <row r="767" customFormat="false" ht="14.25" hidden="true" customHeight="false" outlineLevel="0" collapsed="false">
      <c r="A767" s="7" t="s">
        <v>53</v>
      </c>
    </row>
    <row r="768" customFormat="false" ht="14.25" hidden="true" customHeight="false" outlineLevel="0" collapsed="false">
      <c r="A768" s="7" t="s">
        <v>53</v>
      </c>
    </row>
    <row r="769" customFormat="false" ht="14.25" hidden="true" customHeight="false" outlineLevel="0" collapsed="false">
      <c r="A769" s="7" t="s">
        <v>53</v>
      </c>
    </row>
    <row r="770" customFormat="false" ht="14.25" hidden="true" customHeight="false" outlineLevel="0" collapsed="false">
      <c r="A770" s="7" t="s">
        <v>53</v>
      </c>
    </row>
    <row r="771" customFormat="false" ht="14.25" hidden="true" customHeight="false" outlineLevel="0" collapsed="false">
      <c r="A771" s="7" t="s">
        <v>53</v>
      </c>
    </row>
    <row r="772" customFormat="false" ht="14.25" hidden="true" customHeight="false" outlineLevel="0" collapsed="false">
      <c r="A772" s="7" t="s">
        <v>53</v>
      </c>
    </row>
    <row r="773" customFormat="false" ht="14.25" hidden="true" customHeight="false" outlineLevel="0" collapsed="false">
      <c r="A773" s="7" t="s">
        <v>53</v>
      </c>
    </row>
    <row r="774" customFormat="false" ht="14.25" hidden="true" customHeight="false" outlineLevel="0" collapsed="false">
      <c r="A774" s="7" t="s">
        <v>53</v>
      </c>
    </row>
    <row r="775" customFormat="false" ht="14.25" hidden="true" customHeight="false" outlineLevel="0" collapsed="false">
      <c r="A775" s="7" t="s">
        <v>54</v>
      </c>
    </row>
    <row r="776" customFormat="false" ht="14.25" hidden="true" customHeight="false" outlineLevel="0" collapsed="false">
      <c r="A776" s="7" t="s">
        <v>49</v>
      </c>
    </row>
    <row r="777" customFormat="false" ht="15" hidden="false" customHeight="true" outlineLevel="0" collapsed="false">
      <c r="A777" s="7" t="n">
        <v>9</v>
      </c>
      <c r="B777" s="33" t="s">
        <v>193</v>
      </c>
      <c r="C777" s="33"/>
      <c r="D777" s="34" t="s">
        <v>194</v>
      </c>
      <c r="E777" s="34"/>
      <c r="F777" s="34"/>
      <c r="G777" s="35" t="s">
        <v>140</v>
      </c>
      <c r="H777" s="42" t="n">
        <v>4.65</v>
      </c>
      <c r="I777" s="43"/>
      <c r="J777" s="38"/>
      <c r="K777" s="39" t="n">
        <f aca="false">IF(AND(H777= "",I777= ""), 0, ROUND(ROUND(J777, 2) * ROUND(IF(I777="",H777,I777),  2), 2))</f>
        <v>0</v>
      </c>
      <c r="L777" s="7"/>
      <c r="N777" s="40" t="n">
        <v>0.2</v>
      </c>
      <c r="R777" s="7" t="n">
        <v>1414</v>
      </c>
    </row>
    <row r="778" customFormat="false" ht="14.25" hidden="true" customHeight="false" outlineLevel="0" collapsed="false">
      <c r="A778" s="7" t="s">
        <v>53</v>
      </c>
    </row>
    <row r="779" customFormat="false" ht="14.25" hidden="true" customHeight="false" outlineLevel="0" collapsed="false">
      <c r="A779" s="7" t="s">
        <v>53</v>
      </c>
    </row>
    <row r="780" customFormat="false" ht="14.25" hidden="true" customHeight="false" outlineLevel="0" collapsed="false">
      <c r="A780" s="7" t="s">
        <v>54</v>
      </c>
    </row>
    <row r="781" customFormat="false" ht="14.25" hidden="true" customHeight="false" outlineLevel="0" collapsed="false">
      <c r="A781" s="7" t="s">
        <v>49</v>
      </c>
    </row>
    <row r="782" customFormat="false" ht="15" hidden="false" customHeight="true" outlineLevel="0" collapsed="false">
      <c r="A782" s="7" t="n">
        <v>9</v>
      </c>
      <c r="B782" s="33" t="s">
        <v>195</v>
      </c>
      <c r="C782" s="33"/>
      <c r="D782" s="34" t="s">
        <v>196</v>
      </c>
      <c r="E782" s="34"/>
      <c r="F782" s="34"/>
      <c r="G782" s="35" t="s">
        <v>52</v>
      </c>
      <c r="H782" s="36" t="n">
        <v>13</v>
      </c>
      <c r="I782" s="37"/>
      <c r="J782" s="38"/>
      <c r="K782" s="39" t="n">
        <f aca="false">IF(AND(H782= "",I782= ""), 0, ROUND(ROUND(J782, 2) * ROUND(IF(I782="",H782,I782),  0), 2))</f>
        <v>0</v>
      </c>
      <c r="L782" s="7"/>
      <c r="N782" s="40" t="n">
        <v>0.2</v>
      </c>
      <c r="R782" s="7" t="n">
        <v>1414</v>
      </c>
    </row>
    <row r="783" customFormat="false" ht="14.25" hidden="true" customHeight="false" outlineLevel="0" collapsed="false">
      <c r="A783" s="7" t="s">
        <v>53</v>
      </c>
    </row>
    <row r="784" customFormat="false" ht="14.25" hidden="true" customHeight="false" outlineLevel="0" collapsed="false">
      <c r="A784" s="7" t="s">
        <v>53</v>
      </c>
    </row>
    <row r="785" customFormat="false" ht="14.25" hidden="true" customHeight="false" outlineLevel="0" collapsed="false">
      <c r="A785" s="7" t="s">
        <v>54</v>
      </c>
    </row>
    <row r="786" customFormat="false" ht="14.25" hidden="true" customHeight="false" outlineLevel="0" collapsed="false">
      <c r="A786" s="7" t="s">
        <v>49</v>
      </c>
    </row>
    <row r="787" customFormat="false" ht="30" hidden="false" customHeight="true" outlineLevel="0" collapsed="false">
      <c r="A787" s="7" t="n">
        <v>9</v>
      </c>
      <c r="B787" s="33" t="s">
        <v>197</v>
      </c>
      <c r="C787" s="33"/>
      <c r="D787" s="34" t="s">
        <v>198</v>
      </c>
      <c r="E787" s="34"/>
      <c r="F787" s="34"/>
      <c r="G787" s="35" t="s">
        <v>147</v>
      </c>
      <c r="H787" s="42" t="n">
        <v>6.03</v>
      </c>
      <c r="I787" s="43"/>
      <c r="J787" s="38"/>
      <c r="K787" s="39" t="n">
        <f aca="false">IF(AND(H787= "",I787= ""), 0, ROUND(ROUND(J787, 2) * ROUND(IF(I787="",H787,I787),  2), 2))</f>
        <v>0</v>
      </c>
      <c r="L787" s="7"/>
      <c r="N787" s="40" t="n">
        <v>0.2</v>
      </c>
      <c r="R787" s="7" t="n">
        <v>1414</v>
      </c>
    </row>
    <row r="788" customFormat="false" ht="14.25" hidden="true" customHeight="false" outlineLevel="0" collapsed="false">
      <c r="A788" s="7" t="s">
        <v>53</v>
      </c>
    </row>
    <row r="789" customFormat="false" ht="14.25" hidden="true" customHeight="false" outlineLevel="0" collapsed="false">
      <c r="A789" s="7" t="s">
        <v>53</v>
      </c>
    </row>
    <row r="790" customFormat="false" ht="14.25" hidden="true" customHeight="false" outlineLevel="0" collapsed="false">
      <c r="A790" s="7" t="s">
        <v>53</v>
      </c>
    </row>
    <row r="791" customFormat="false" ht="14.25" hidden="true" customHeight="false" outlineLevel="0" collapsed="false">
      <c r="A791" s="7" t="s">
        <v>53</v>
      </c>
    </row>
    <row r="792" customFormat="false" ht="14.25" hidden="true" customHeight="false" outlineLevel="0" collapsed="false">
      <c r="A792" s="7" t="s">
        <v>53</v>
      </c>
    </row>
    <row r="793" customFormat="false" ht="14.25" hidden="true" customHeight="false" outlineLevel="0" collapsed="false">
      <c r="A793" s="7" t="s">
        <v>53</v>
      </c>
    </row>
    <row r="794" customFormat="false" ht="14.25" hidden="true" customHeight="false" outlineLevel="0" collapsed="false">
      <c r="A794" s="7" t="s">
        <v>53</v>
      </c>
    </row>
    <row r="795" customFormat="false" ht="14.25" hidden="true" customHeight="false" outlineLevel="0" collapsed="false">
      <c r="A795" s="7" t="s">
        <v>53</v>
      </c>
    </row>
    <row r="796" customFormat="false" ht="14.25" hidden="true" customHeight="false" outlineLevel="0" collapsed="false">
      <c r="A796" s="7" t="s">
        <v>54</v>
      </c>
    </row>
    <row r="797" customFormat="false" ht="14.25" hidden="true" customHeight="false" outlineLevel="0" collapsed="false">
      <c r="A797" s="7" t="s">
        <v>53</v>
      </c>
    </row>
    <row r="798" customFormat="false" ht="14.25" hidden="true" customHeight="false" outlineLevel="0" collapsed="false">
      <c r="A798" s="7" t="s">
        <v>49</v>
      </c>
    </row>
    <row r="799" customFormat="false" ht="15" hidden="false" customHeight="true" outlineLevel="0" collapsed="false">
      <c r="A799" s="7" t="n">
        <v>9</v>
      </c>
      <c r="B799" s="33" t="s">
        <v>199</v>
      </c>
      <c r="C799" s="33"/>
      <c r="D799" s="34" t="s">
        <v>200</v>
      </c>
      <c r="E799" s="34"/>
      <c r="F799" s="34"/>
      <c r="G799" s="35" t="s">
        <v>147</v>
      </c>
      <c r="H799" s="42" t="n">
        <v>4.65</v>
      </c>
      <c r="I799" s="43"/>
      <c r="J799" s="38"/>
      <c r="K799" s="39" t="n">
        <f aca="false">IF(AND(H799= "",I799= ""), 0, ROUND(ROUND(J799, 2) * ROUND(IF(I799="",H799,I799),  2), 2))</f>
        <v>0</v>
      </c>
      <c r="L799" s="7"/>
      <c r="N799" s="40" t="n">
        <v>0.2</v>
      </c>
      <c r="R799" s="7" t="n">
        <v>1414</v>
      </c>
    </row>
    <row r="800" customFormat="false" ht="14.25" hidden="true" customHeight="false" outlineLevel="0" collapsed="false">
      <c r="A800" s="7" t="s">
        <v>53</v>
      </c>
    </row>
    <row r="801" customFormat="false" ht="14.25" hidden="true" customHeight="false" outlineLevel="0" collapsed="false">
      <c r="A801" s="7" t="s">
        <v>53</v>
      </c>
    </row>
    <row r="802" customFormat="false" ht="14.25" hidden="true" customHeight="false" outlineLevel="0" collapsed="false">
      <c r="A802" s="7" t="s">
        <v>53</v>
      </c>
    </row>
    <row r="803" customFormat="false" ht="14.25" hidden="true" customHeight="false" outlineLevel="0" collapsed="false">
      <c r="A803" s="7" t="s">
        <v>53</v>
      </c>
    </row>
    <row r="804" customFormat="false" ht="14.25" hidden="true" customHeight="false" outlineLevel="0" collapsed="false">
      <c r="A804" s="7" t="s">
        <v>53</v>
      </c>
    </row>
    <row r="805" customFormat="false" ht="14.25" hidden="true" customHeight="false" outlineLevel="0" collapsed="false">
      <c r="A805" s="7" t="s">
        <v>53</v>
      </c>
    </row>
    <row r="806" customFormat="false" ht="14.25" hidden="true" customHeight="false" outlineLevel="0" collapsed="false">
      <c r="A806" s="7" t="s">
        <v>53</v>
      </c>
    </row>
    <row r="807" customFormat="false" ht="14.25" hidden="true" customHeight="false" outlineLevel="0" collapsed="false">
      <c r="A807" s="7" t="s">
        <v>53</v>
      </c>
    </row>
    <row r="808" customFormat="false" ht="14.25" hidden="true" customHeight="false" outlineLevel="0" collapsed="false">
      <c r="A808" s="7" t="s">
        <v>54</v>
      </c>
    </row>
    <row r="809" customFormat="false" ht="14.25" hidden="true" customHeight="false" outlineLevel="0" collapsed="false">
      <c r="A809" s="7" t="s">
        <v>53</v>
      </c>
    </row>
    <row r="810" customFormat="false" ht="14.25" hidden="true" customHeight="false" outlineLevel="0" collapsed="false">
      <c r="A810" s="7" t="s">
        <v>49</v>
      </c>
    </row>
    <row r="811" customFormat="false" ht="20.25" hidden="false" customHeight="true" outlineLevel="0" collapsed="false">
      <c r="A811" s="7" t="n">
        <v>9</v>
      </c>
      <c r="B811" s="33" t="s">
        <v>201</v>
      </c>
      <c r="C811" s="33"/>
      <c r="D811" s="34" t="s">
        <v>202</v>
      </c>
      <c r="E811" s="34"/>
      <c r="F811" s="34"/>
      <c r="G811" s="35" t="s">
        <v>140</v>
      </c>
      <c r="H811" s="42" t="n">
        <v>3.8</v>
      </c>
      <c r="I811" s="43"/>
      <c r="J811" s="38"/>
      <c r="K811" s="39" t="n">
        <f aca="false">IF(AND(H811= "",I811= ""), 0, ROUND(ROUND(J811, 2) * ROUND(IF(I811="",H811,I811),  2), 2))</f>
        <v>0</v>
      </c>
      <c r="L811" s="7"/>
      <c r="N811" s="40" t="n">
        <v>0.2</v>
      </c>
      <c r="R811" s="7" t="n">
        <v>1414</v>
      </c>
    </row>
    <row r="812" customFormat="false" ht="14.25" hidden="true" customHeight="false" outlineLevel="0" collapsed="false">
      <c r="A812" s="7" t="s">
        <v>53</v>
      </c>
    </row>
    <row r="813" customFormat="false" ht="14.25" hidden="true" customHeight="false" outlineLevel="0" collapsed="false">
      <c r="A813" s="7" t="s">
        <v>53</v>
      </c>
    </row>
    <row r="814" customFormat="false" ht="14.25" hidden="true" customHeight="false" outlineLevel="0" collapsed="false">
      <c r="A814" s="7" t="s">
        <v>53</v>
      </c>
    </row>
    <row r="815" customFormat="false" ht="14.25" hidden="true" customHeight="false" outlineLevel="0" collapsed="false">
      <c r="A815" s="7" t="s">
        <v>53</v>
      </c>
    </row>
    <row r="816" customFormat="false" ht="14.25" hidden="true" customHeight="false" outlineLevel="0" collapsed="false">
      <c r="A816" s="7" t="s">
        <v>53</v>
      </c>
    </row>
    <row r="817" customFormat="false" ht="14.25" hidden="true" customHeight="false" outlineLevel="0" collapsed="false">
      <c r="A817" s="7" t="s">
        <v>53</v>
      </c>
    </row>
    <row r="818" customFormat="false" ht="14.25" hidden="true" customHeight="false" outlineLevel="0" collapsed="false">
      <c r="A818" s="7" t="s">
        <v>53</v>
      </c>
    </row>
    <row r="819" customFormat="false" ht="14.25" hidden="true" customHeight="false" outlineLevel="0" collapsed="false">
      <c r="A819" s="7" t="s">
        <v>53</v>
      </c>
    </row>
    <row r="820" customFormat="false" ht="14.25" hidden="true" customHeight="false" outlineLevel="0" collapsed="false">
      <c r="A820" s="7" t="s">
        <v>53</v>
      </c>
    </row>
    <row r="821" customFormat="false" ht="14.25" hidden="true" customHeight="false" outlineLevel="0" collapsed="false">
      <c r="A821" s="7" t="s">
        <v>53</v>
      </c>
    </row>
    <row r="822" customFormat="false" ht="14.25" hidden="true" customHeight="false" outlineLevel="0" collapsed="false">
      <c r="A822" s="7" t="s">
        <v>53</v>
      </c>
    </row>
    <row r="823" customFormat="false" ht="14.25" hidden="true" customHeight="false" outlineLevel="0" collapsed="false">
      <c r="A823" s="7" t="s">
        <v>54</v>
      </c>
    </row>
    <row r="824" customFormat="false" ht="14.25" hidden="true" customHeight="false" outlineLevel="0" collapsed="false">
      <c r="A824" s="7" t="s">
        <v>53</v>
      </c>
    </row>
    <row r="825" customFormat="false" ht="14.25" hidden="true" customHeight="false" outlineLevel="0" collapsed="false">
      <c r="A825" s="7" t="s">
        <v>49</v>
      </c>
    </row>
    <row r="826" customFormat="false" ht="14.25" hidden="true" customHeight="false" outlineLevel="0" collapsed="false">
      <c r="A826" s="7" t="s">
        <v>83</v>
      </c>
    </row>
    <row r="827" customFormat="false" ht="21.75" hidden="false" customHeight="true" outlineLevel="0" collapsed="false">
      <c r="A827" s="7" t="n">
        <v>4</v>
      </c>
      <c r="B827" s="26" t="s">
        <v>203</v>
      </c>
      <c r="C827" s="26"/>
      <c r="D827" s="30" t="s">
        <v>204</v>
      </c>
      <c r="E827" s="30"/>
      <c r="F827" s="30"/>
      <c r="G827" s="31"/>
      <c r="H827" s="31"/>
      <c r="I827" s="31"/>
      <c r="J827" s="31"/>
      <c r="K827" s="32"/>
      <c r="L827" s="7"/>
    </row>
    <row r="828" customFormat="false" ht="14.25" hidden="false" customHeight="true" outlineLevel="0" collapsed="false">
      <c r="A828" s="7" t="n">
        <v>9</v>
      </c>
      <c r="B828" s="33" t="s">
        <v>205</v>
      </c>
      <c r="C828" s="33"/>
      <c r="D828" s="34" t="s">
        <v>206</v>
      </c>
      <c r="E828" s="34"/>
      <c r="F828" s="34"/>
      <c r="G828" s="35" t="s">
        <v>140</v>
      </c>
      <c r="H828" s="42" t="n">
        <v>10.2</v>
      </c>
      <c r="I828" s="43"/>
      <c r="J828" s="38"/>
      <c r="K828" s="39" t="n">
        <f aca="false">IF(AND(H828= "",I828= ""), 0, ROUND(ROUND(J828, 2) * ROUND(IF(I828="",H828,I828),  2), 2))</f>
        <v>0</v>
      </c>
      <c r="L828" s="7"/>
      <c r="N828" s="40" t="n">
        <v>0.2</v>
      </c>
      <c r="R828" s="7" t="n">
        <v>1414</v>
      </c>
    </row>
    <row r="829" customFormat="false" ht="14.25" hidden="true" customHeight="false" outlineLevel="0" collapsed="false">
      <c r="A829" s="7" t="s">
        <v>53</v>
      </c>
    </row>
    <row r="830" customFormat="false" ht="14.25" hidden="true" customHeight="false" outlineLevel="0" collapsed="false">
      <c r="A830" s="7" t="s">
        <v>53</v>
      </c>
    </row>
    <row r="831" customFormat="false" ht="14.25" hidden="true" customHeight="false" outlineLevel="0" collapsed="false">
      <c r="A831" s="7" t="s">
        <v>54</v>
      </c>
    </row>
    <row r="832" customFormat="false" ht="14.25" hidden="true" customHeight="false" outlineLevel="0" collapsed="false">
      <c r="A832" s="7" t="s">
        <v>49</v>
      </c>
    </row>
    <row r="833" customFormat="false" ht="15" hidden="false" customHeight="true" outlineLevel="0" collapsed="false">
      <c r="A833" s="7" t="n">
        <v>9</v>
      </c>
      <c r="B833" s="33" t="s">
        <v>207</v>
      </c>
      <c r="C833" s="33"/>
      <c r="D833" s="34" t="s">
        <v>208</v>
      </c>
      <c r="E833" s="34"/>
      <c r="F833" s="34"/>
      <c r="G833" s="35" t="s">
        <v>52</v>
      </c>
      <c r="H833" s="36" t="n">
        <v>50</v>
      </c>
      <c r="I833" s="37"/>
      <c r="J833" s="38"/>
      <c r="K833" s="39" t="n">
        <f aca="false">IF(AND(H833= "",I833= ""), 0, ROUND(ROUND(J833, 2) * ROUND(IF(I833="",H833,I833),  0), 2))</f>
        <v>0</v>
      </c>
      <c r="L833" s="7"/>
      <c r="N833" s="40" t="n">
        <v>0.2</v>
      </c>
      <c r="R833" s="7" t="n">
        <v>1414</v>
      </c>
    </row>
    <row r="834" customFormat="false" ht="14.25" hidden="true" customHeight="false" outlineLevel="0" collapsed="false">
      <c r="A834" s="7" t="s">
        <v>53</v>
      </c>
    </row>
    <row r="835" customFormat="false" ht="14.25" hidden="true" customHeight="false" outlineLevel="0" collapsed="false">
      <c r="A835" s="7" t="s">
        <v>53</v>
      </c>
    </row>
    <row r="836" customFormat="false" ht="14.25" hidden="true" customHeight="false" outlineLevel="0" collapsed="false">
      <c r="A836" s="7" t="s">
        <v>54</v>
      </c>
    </row>
    <row r="837" customFormat="false" ht="14.25" hidden="true" customHeight="false" outlineLevel="0" collapsed="false">
      <c r="A837" s="7" t="s">
        <v>49</v>
      </c>
    </row>
    <row r="838" customFormat="false" ht="15" hidden="false" customHeight="true" outlineLevel="0" collapsed="false">
      <c r="A838" s="7" t="n">
        <v>9</v>
      </c>
      <c r="B838" s="33" t="s">
        <v>209</v>
      </c>
      <c r="C838" s="33"/>
      <c r="D838" s="34" t="s">
        <v>210</v>
      </c>
      <c r="E838" s="34"/>
      <c r="F838" s="34"/>
      <c r="G838" s="35" t="s">
        <v>140</v>
      </c>
      <c r="H838" s="42" t="n">
        <v>10</v>
      </c>
      <c r="I838" s="43"/>
      <c r="J838" s="38"/>
      <c r="K838" s="39" t="n">
        <f aca="false">IF(AND(H838= "",I838= ""), 0, ROUND(ROUND(J838, 2) * ROUND(IF(I838="",H838,I838),  2), 2))</f>
        <v>0</v>
      </c>
      <c r="L838" s="7"/>
      <c r="N838" s="40" t="n">
        <v>0.2</v>
      </c>
      <c r="R838" s="7" t="n">
        <v>1414</v>
      </c>
    </row>
    <row r="839" customFormat="false" ht="14.25" hidden="true" customHeight="false" outlineLevel="0" collapsed="false">
      <c r="A839" s="7" t="s">
        <v>53</v>
      </c>
    </row>
    <row r="840" customFormat="false" ht="14.25" hidden="true" customHeight="false" outlineLevel="0" collapsed="false">
      <c r="A840" s="7" t="s">
        <v>53</v>
      </c>
    </row>
    <row r="841" customFormat="false" ht="14.25" hidden="true" customHeight="false" outlineLevel="0" collapsed="false">
      <c r="A841" s="7" t="s">
        <v>53</v>
      </c>
    </row>
    <row r="842" customFormat="false" ht="14.25" hidden="true" customHeight="false" outlineLevel="0" collapsed="false">
      <c r="A842" s="7" t="s">
        <v>53</v>
      </c>
    </row>
    <row r="843" customFormat="false" ht="14.25" hidden="true" customHeight="false" outlineLevel="0" collapsed="false">
      <c r="A843" s="7" t="s">
        <v>53</v>
      </c>
    </row>
    <row r="844" customFormat="false" ht="14.25" hidden="true" customHeight="false" outlineLevel="0" collapsed="false">
      <c r="A844" s="7" t="s">
        <v>53</v>
      </c>
    </row>
    <row r="845" customFormat="false" ht="14.25" hidden="true" customHeight="false" outlineLevel="0" collapsed="false">
      <c r="A845" s="7" t="s">
        <v>53</v>
      </c>
    </row>
    <row r="846" customFormat="false" ht="14.25" hidden="true" customHeight="false" outlineLevel="0" collapsed="false">
      <c r="A846" s="7" t="s">
        <v>53</v>
      </c>
    </row>
    <row r="847" customFormat="false" ht="14.25" hidden="true" customHeight="false" outlineLevel="0" collapsed="false">
      <c r="A847" s="7" t="s">
        <v>53</v>
      </c>
    </row>
    <row r="848" customFormat="false" ht="14.25" hidden="true" customHeight="false" outlineLevel="0" collapsed="false">
      <c r="A848" s="7" t="s">
        <v>54</v>
      </c>
    </row>
    <row r="849" customFormat="false" ht="14.25" hidden="true" customHeight="false" outlineLevel="0" collapsed="false">
      <c r="A849" s="7" t="s">
        <v>49</v>
      </c>
    </row>
    <row r="850" customFormat="false" ht="14.25" hidden="true" customHeight="false" outlineLevel="0" collapsed="false">
      <c r="A850" s="7" t="s">
        <v>83</v>
      </c>
    </row>
    <row r="851" customFormat="false" ht="21.75" hidden="false" customHeight="true" outlineLevel="0" collapsed="false">
      <c r="A851" s="7" t="n">
        <v>4</v>
      </c>
      <c r="B851" s="26" t="s">
        <v>211</v>
      </c>
      <c r="C851" s="26"/>
      <c r="D851" s="30" t="s">
        <v>212</v>
      </c>
      <c r="E851" s="30"/>
      <c r="F851" s="30"/>
      <c r="G851" s="31"/>
      <c r="H851" s="31"/>
      <c r="I851" s="31"/>
      <c r="J851" s="31"/>
      <c r="K851" s="32"/>
      <c r="L851" s="7"/>
    </row>
    <row r="852" customFormat="false" ht="46.5" hidden="false" customHeight="true" outlineLevel="0" collapsed="false">
      <c r="A852" s="7" t="n">
        <v>9</v>
      </c>
      <c r="B852" s="33" t="s">
        <v>213</v>
      </c>
      <c r="C852" s="33"/>
      <c r="D852" s="34" t="s">
        <v>214</v>
      </c>
      <c r="E852" s="34"/>
      <c r="F852" s="34"/>
      <c r="G852" s="35" t="s">
        <v>52</v>
      </c>
      <c r="H852" s="36" t="n">
        <v>3</v>
      </c>
      <c r="I852" s="37"/>
      <c r="J852" s="38"/>
      <c r="K852" s="39" t="n">
        <f aca="false">IF(AND(H852= "",I852= ""), 0, ROUND(ROUND(J852, 2) * ROUND(IF(I852="",H852,I852),  0), 2))</f>
        <v>0</v>
      </c>
      <c r="L852" s="7"/>
      <c r="N852" s="40" t="n">
        <v>0.2</v>
      </c>
      <c r="R852" s="7" t="n">
        <v>1414</v>
      </c>
    </row>
    <row r="853" customFormat="false" ht="14.25" hidden="true" customHeight="false" outlineLevel="0" collapsed="false">
      <c r="A853" s="7" t="s">
        <v>53</v>
      </c>
    </row>
    <row r="854" customFormat="false" ht="14.25" hidden="true" customHeight="false" outlineLevel="0" collapsed="false">
      <c r="A854" s="7" t="s">
        <v>53</v>
      </c>
    </row>
    <row r="855" customFormat="false" ht="14.25" hidden="true" customHeight="false" outlineLevel="0" collapsed="false">
      <c r="A855" s="7" t="s">
        <v>53</v>
      </c>
    </row>
    <row r="856" customFormat="false" ht="14.25" hidden="true" customHeight="false" outlineLevel="0" collapsed="false">
      <c r="A856" s="7" t="s">
        <v>53</v>
      </c>
    </row>
    <row r="857" customFormat="false" ht="14.25" hidden="true" customHeight="false" outlineLevel="0" collapsed="false">
      <c r="A857" s="7" t="s">
        <v>53</v>
      </c>
    </row>
    <row r="858" customFormat="false" ht="14.25" hidden="true" customHeight="false" outlineLevel="0" collapsed="false">
      <c r="A858" s="7" t="s">
        <v>53</v>
      </c>
    </row>
    <row r="859" customFormat="false" ht="14.25" hidden="true" customHeight="false" outlineLevel="0" collapsed="false">
      <c r="A859" s="7" t="s">
        <v>53</v>
      </c>
    </row>
    <row r="860" customFormat="false" ht="14.25" hidden="true" customHeight="false" outlineLevel="0" collapsed="false">
      <c r="A860" s="7" t="s">
        <v>53</v>
      </c>
    </row>
    <row r="861" customFormat="false" ht="14.25" hidden="true" customHeight="false" outlineLevel="0" collapsed="false">
      <c r="A861" s="7" t="s">
        <v>53</v>
      </c>
    </row>
    <row r="862" customFormat="false" ht="14.25" hidden="true" customHeight="false" outlineLevel="0" collapsed="false">
      <c r="A862" s="7" t="s">
        <v>53</v>
      </c>
    </row>
    <row r="863" customFormat="false" ht="14.25" hidden="true" customHeight="false" outlineLevel="0" collapsed="false">
      <c r="A863" s="7" t="s">
        <v>53</v>
      </c>
    </row>
    <row r="864" customFormat="false" ht="14.25" hidden="true" customHeight="false" outlineLevel="0" collapsed="false">
      <c r="A864" s="7" t="s">
        <v>53</v>
      </c>
    </row>
    <row r="865" customFormat="false" ht="14.25" hidden="true" customHeight="false" outlineLevel="0" collapsed="false">
      <c r="A865" s="7" t="s">
        <v>53</v>
      </c>
    </row>
    <row r="866" customFormat="false" ht="14.25" hidden="true" customHeight="false" outlineLevel="0" collapsed="false">
      <c r="A866" s="7" t="s">
        <v>53</v>
      </c>
    </row>
    <row r="867" customFormat="false" ht="14.25" hidden="true" customHeight="false" outlineLevel="0" collapsed="false">
      <c r="A867" s="7" t="s">
        <v>54</v>
      </c>
    </row>
    <row r="868" customFormat="false" ht="14.25" hidden="true" customHeight="false" outlineLevel="0" collapsed="false">
      <c r="A868" s="7" t="s">
        <v>53</v>
      </c>
    </row>
    <row r="869" customFormat="false" ht="14.25" hidden="true" customHeight="false" outlineLevel="0" collapsed="false">
      <c r="A869" s="7" t="s">
        <v>49</v>
      </c>
    </row>
    <row r="870" customFormat="false" ht="43.5" hidden="false" customHeight="true" outlineLevel="0" collapsed="false">
      <c r="A870" s="7" t="n">
        <v>9</v>
      </c>
      <c r="B870" s="33" t="s">
        <v>215</v>
      </c>
      <c r="C870" s="33"/>
      <c r="D870" s="34" t="s">
        <v>216</v>
      </c>
      <c r="E870" s="34"/>
      <c r="F870" s="34"/>
      <c r="G870" s="35" t="s">
        <v>52</v>
      </c>
      <c r="H870" s="36" t="n">
        <v>5</v>
      </c>
      <c r="I870" s="37"/>
      <c r="J870" s="38"/>
      <c r="K870" s="39" t="n">
        <f aca="false">IF(AND(H870= "",I870= ""), 0, ROUND(ROUND(J870, 2) * ROUND(IF(I870="",H870,I870),  0), 2))</f>
        <v>0</v>
      </c>
      <c r="L870" s="7"/>
      <c r="N870" s="40" t="n">
        <v>0.2</v>
      </c>
      <c r="R870" s="7" t="n">
        <v>1414</v>
      </c>
    </row>
    <row r="871" customFormat="false" ht="14.25" hidden="true" customHeight="false" outlineLevel="0" collapsed="false">
      <c r="A871" s="7" t="s">
        <v>53</v>
      </c>
    </row>
    <row r="872" customFormat="false" ht="14.25" hidden="true" customHeight="false" outlineLevel="0" collapsed="false">
      <c r="A872" s="7" t="s">
        <v>53</v>
      </c>
    </row>
    <row r="873" customFormat="false" ht="14.25" hidden="true" customHeight="false" outlineLevel="0" collapsed="false">
      <c r="A873" s="7" t="s">
        <v>53</v>
      </c>
    </row>
    <row r="874" customFormat="false" ht="14.25" hidden="true" customHeight="false" outlineLevel="0" collapsed="false">
      <c r="A874" s="7" t="s">
        <v>53</v>
      </c>
    </row>
    <row r="875" customFormat="false" ht="14.25" hidden="true" customHeight="false" outlineLevel="0" collapsed="false">
      <c r="A875" s="7" t="s">
        <v>53</v>
      </c>
    </row>
    <row r="876" customFormat="false" ht="14.25" hidden="true" customHeight="false" outlineLevel="0" collapsed="false">
      <c r="A876" s="7" t="s">
        <v>53</v>
      </c>
    </row>
    <row r="877" customFormat="false" ht="14.25" hidden="true" customHeight="false" outlineLevel="0" collapsed="false">
      <c r="A877" s="7" t="s">
        <v>53</v>
      </c>
    </row>
    <row r="878" customFormat="false" ht="14.25" hidden="true" customHeight="false" outlineLevel="0" collapsed="false">
      <c r="A878" s="7" t="s">
        <v>53</v>
      </c>
    </row>
    <row r="879" customFormat="false" ht="14.25" hidden="true" customHeight="false" outlineLevel="0" collapsed="false">
      <c r="A879" s="7" t="s">
        <v>53</v>
      </c>
    </row>
    <row r="880" customFormat="false" ht="14.25" hidden="true" customHeight="false" outlineLevel="0" collapsed="false">
      <c r="A880" s="7" t="s">
        <v>53</v>
      </c>
    </row>
    <row r="881" customFormat="false" ht="14.25" hidden="true" customHeight="false" outlineLevel="0" collapsed="false">
      <c r="A881" s="7" t="s">
        <v>53</v>
      </c>
    </row>
    <row r="882" customFormat="false" ht="14.25" hidden="true" customHeight="false" outlineLevel="0" collapsed="false">
      <c r="A882" s="7" t="s">
        <v>53</v>
      </c>
    </row>
    <row r="883" customFormat="false" ht="14.25" hidden="true" customHeight="false" outlineLevel="0" collapsed="false">
      <c r="A883" s="7" t="s">
        <v>53</v>
      </c>
    </row>
    <row r="884" customFormat="false" ht="14.25" hidden="true" customHeight="false" outlineLevel="0" collapsed="false">
      <c r="A884" s="7" t="s">
        <v>53</v>
      </c>
    </row>
    <row r="885" customFormat="false" ht="14.25" hidden="true" customHeight="false" outlineLevel="0" collapsed="false">
      <c r="A885" s="7" t="s">
        <v>53</v>
      </c>
    </row>
    <row r="886" customFormat="false" ht="14.25" hidden="true" customHeight="false" outlineLevel="0" collapsed="false">
      <c r="A886" s="7" t="s">
        <v>53</v>
      </c>
    </row>
    <row r="887" customFormat="false" ht="14.25" hidden="true" customHeight="false" outlineLevel="0" collapsed="false">
      <c r="A887" s="7" t="s">
        <v>53</v>
      </c>
    </row>
    <row r="888" customFormat="false" ht="14.25" hidden="true" customHeight="false" outlineLevel="0" collapsed="false">
      <c r="A888" s="7" t="s">
        <v>53</v>
      </c>
    </row>
    <row r="889" customFormat="false" ht="14.25" hidden="true" customHeight="false" outlineLevel="0" collapsed="false">
      <c r="A889" s="7" t="s">
        <v>53</v>
      </c>
    </row>
    <row r="890" customFormat="false" ht="14.25" hidden="true" customHeight="false" outlineLevel="0" collapsed="false">
      <c r="A890" s="7" t="s">
        <v>54</v>
      </c>
    </row>
    <row r="891" customFormat="false" ht="14.25" hidden="true" customHeight="false" outlineLevel="0" collapsed="false">
      <c r="A891" s="7" t="s">
        <v>53</v>
      </c>
    </row>
    <row r="892" customFormat="false" ht="14.25" hidden="true" customHeight="false" outlineLevel="0" collapsed="false">
      <c r="A892" s="7" t="s">
        <v>49</v>
      </c>
    </row>
    <row r="893" customFormat="false" ht="24" hidden="false" customHeight="true" outlineLevel="0" collapsed="false">
      <c r="A893" s="7" t="n">
        <v>9</v>
      </c>
      <c r="B893" s="33" t="s">
        <v>217</v>
      </c>
      <c r="C893" s="33"/>
      <c r="D893" s="34" t="s">
        <v>218</v>
      </c>
      <c r="E893" s="34"/>
      <c r="F893" s="34"/>
      <c r="G893" s="35" t="s">
        <v>140</v>
      </c>
      <c r="H893" s="42" t="n">
        <v>9</v>
      </c>
      <c r="I893" s="43"/>
      <c r="J893" s="38"/>
      <c r="K893" s="39" t="n">
        <f aca="false">IF(AND(H893= "",I893= ""), 0, ROUND(ROUND(J893, 2) * ROUND(IF(I893="",H893,I893),  2), 2))</f>
        <v>0</v>
      </c>
      <c r="L893" s="7"/>
      <c r="N893" s="40" t="n">
        <v>0.2</v>
      </c>
      <c r="R893" s="7" t="n">
        <v>1414</v>
      </c>
    </row>
    <row r="894" customFormat="false" ht="14.25" hidden="true" customHeight="false" outlineLevel="0" collapsed="false">
      <c r="A894" s="7" t="s">
        <v>53</v>
      </c>
    </row>
    <row r="895" customFormat="false" ht="14.25" hidden="true" customHeight="false" outlineLevel="0" collapsed="false">
      <c r="A895" s="7" t="s">
        <v>53</v>
      </c>
    </row>
    <row r="896" customFormat="false" ht="14.25" hidden="true" customHeight="false" outlineLevel="0" collapsed="false">
      <c r="A896" s="7" t="s">
        <v>53</v>
      </c>
    </row>
    <row r="897" customFormat="false" ht="14.25" hidden="true" customHeight="false" outlineLevel="0" collapsed="false">
      <c r="A897" s="7" t="s">
        <v>53</v>
      </c>
    </row>
    <row r="898" customFormat="false" ht="14.25" hidden="true" customHeight="false" outlineLevel="0" collapsed="false">
      <c r="A898" s="7" t="s">
        <v>53</v>
      </c>
    </row>
    <row r="899" customFormat="false" ht="14.25" hidden="true" customHeight="false" outlineLevel="0" collapsed="false">
      <c r="A899" s="7" t="s">
        <v>53</v>
      </c>
    </row>
    <row r="900" customFormat="false" ht="14.25" hidden="true" customHeight="false" outlineLevel="0" collapsed="false">
      <c r="A900" s="7" t="s">
        <v>53</v>
      </c>
    </row>
    <row r="901" customFormat="false" ht="14.25" hidden="true" customHeight="false" outlineLevel="0" collapsed="false">
      <c r="A901" s="7" t="s">
        <v>53</v>
      </c>
    </row>
    <row r="902" customFormat="false" ht="14.25" hidden="true" customHeight="false" outlineLevel="0" collapsed="false">
      <c r="A902" s="7" t="s">
        <v>53</v>
      </c>
    </row>
    <row r="903" customFormat="false" ht="14.25" hidden="true" customHeight="false" outlineLevel="0" collapsed="false">
      <c r="A903" s="7" t="s">
        <v>53</v>
      </c>
    </row>
    <row r="904" customFormat="false" ht="14.25" hidden="true" customHeight="false" outlineLevel="0" collapsed="false">
      <c r="A904" s="7" t="s">
        <v>53</v>
      </c>
    </row>
    <row r="905" customFormat="false" ht="14.25" hidden="true" customHeight="false" outlineLevel="0" collapsed="false">
      <c r="A905" s="7" t="s">
        <v>54</v>
      </c>
    </row>
    <row r="906" customFormat="false" ht="14.25" hidden="true" customHeight="false" outlineLevel="0" collapsed="false">
      <c r="A906" s="7" t="s">
        <v>53</v>
      </c>
    </row>
    <row r="907" customFormat="false" ht="14.25" hidden="true" customHeight="false" outlineLevel="0" collapsed="false">
      <c r="A907" s="7" t="s">
        <v>49</v>
      </c>
    </row>
    <row r="908" customFormat="false" ht="14.25" hidden="true" customHeight="false" outlineLevel="0" collapsed="false">
      <c r="A908" s="7" t="s">
        <v>83</v>
      </c>
    </row>
    <row r="909" customFormat="false" ht="14.25" hidden="false" customHeight="false" outlineLevel="0" collapsed="false">
      <c r="A909" s="7" t="s">
        <v>44</v>
      </c>
      <c r="B909" s="45"/>
      <c r="C909" s="45"/>
      <c r="D909" s="46"/>
      <c r="E909" s="46"/>
      <c r="F909" s="46"/>
      <c r="K909" s="45"/>
    </row>
    <row r="910" customFormat="false" ht="14.25" hidden="false" customHeight="true" outlineLevel="0" collapsed="false">
      <c r="B910" s="45"/>
      <c r="C910" s="45"/>
      <c r="D910" s="47" t="s">
        <v>45</v>
      </c>
      <c r="E910" s="47"/>
      <c r="F910" s="47"/>
      <c r="G910" s="48"/>
      <c r="H910" s="48"/>
      <c r="I910" s="48"/>
      <c r="J910" s="48"/>
      <c r="K910" s="48"/>
    </row>
    <row r="911" customFormat="false" ht="14.25" hidden="false" customHeight="false" outlineLevel="0" collapsed="false">
      <c r="B911" s="45"/>
      <c r="C911" s="45"/>
      <c r="D911" s="49"/>
      <c r="E911" s="49"/>
      <c r="F911" s="49"/>
      <c r="G911" s="9"/>
      <c r="H911" s="9"/>
      <c r="I911" s="9"/>
      <c r="J911" s="9"/>
      <c r="K911" s="9"/>
    </row>
    <row r="912" customFormat="false" ht="14.25" hidden="false" customHeight="true" outlineLevel="0" collapsed="false">
      <c r="B912" s="45"/>
      <c r="C912" s="45"/>
      <c r="D912" s="50" t="s">
        <v>219</v>
      </c>
      <c r="E912" s="50"/>
      <c r="F912" s="50"/>
      <c r="G912" s="51" t="n">
        <f aca="false">SUMIF(L9:L909, IF(L8="","",L8), K9:K909)</f>
        <v>0</v>
      </c>
      <c r="H912" s="51"/>
      <c r="I912" s="51"/>
      <c r="J912" s="51"/>
      <c r="K912" s="51"/>
    </row>
    <row r="913" customFormat="false" ht="14.25" hidden="false" customHeight="true" outlineLevel="0" collapsed="false">
      <c r="B913" s="45"/>
      <c r="C913" s="45"/>
      <c r="D913" s="50" t="s">
        <v>220</v>
      </c>
      <c r="E913" s="50"/>
      <c r="F913" s="50"/>
      <c r="G913" s="51" t="n">
        <f aca="false">ROUND(SUMIF(L9:L909, IF(L8="","",L8), K9:K909) * 0.2, 2)</f>
        <v>0</v>
      </c>
      <c r="H913" s="51"/>
      <c r="I913" s="51"/>
      <c r="J913" s="51"/>
      <c r="K913" s="51"/>
    </row>
    <row r="914" customFormat="false" ht="14.25" hidden="false" customHeight="true" outlineLevel="0" collapsed="false">
      <c r="B914" s="45"/>
      <c r="C914" s="45"/>
      <c r="D914" s="52" t="s">
        <v>221</v>
      </c>
      <c r="E914" s="52"/>
      <c r="F914" s="52"/>
      <c r="G914" s="53" t="n">
        <f aca="false">SUM(G912:G913)</f>
        <v>0</v>
      </c>
      <c r="H914" s="53"/>
      <c r="I914" s="53"/>
      <c r="J914" s="53"/>
      <c r="K914" s="53"/>
    </row>
    <row r="915" customFormat="false" ht="30.75" hidden="false" customHeight="true" outlineLevel="0" collapsed="false">
      <c r="B915" s="3"/>
      <c r="C915" s="3"/>
      <c r="D915" s="54" t="s">
        <v>222</v>
      </c>
      <c r="E915" s="54"/>
      <c r="F915" s="54"/>
      <c r="G915" s="54"/>
      <c r="H915" s="54"/>
      <c r="I915" s="54"/>
      <c r="J915" s="54"/>
      <c r="K915" s="54"/>
    </row>
    <row r="917" customFormat="false" ht="14.25" hidden="false" customHeight="true" outlineLevel="0" collapsed="false">
      <c r="D917" s="55" t="s">
        <v>223</v>
      </c>
      <c r="E917" s="55"/>
      <c r="F917" s="55"/>
      <c r="G917" s="55"/>
      <c r="H917" s="55"/>
      <c r="I917" s="55"/>
      <c r="J917" s="55"/>
      <c r="K917" s="55"/>
    </row>
    <row r="918" customFormat="false" ht="14.25" hidden="false" customHeight="true" outlineLevel="0" collapsed="false">
      <c r="D918" s="56" t="s">
        <v>224</v>
      </c>
      <c r="E918" s="56"/>
      <c r="F918" s="56"/>
      <c r="G918" s="57" t="n">
        <f aca="false">SUMIF(L44:L893, "", K44:K893)</f>
        <v>0</v>
      </c>
      <c r="H918" s="57"/>
      <c r="I918" s="57"/>
      <c r="J918" s="57"/>
      <c r="K918" s="57"/>
    </row>
    <row r="919" customFormat="false" ht="14.25" hidden="false" customHeight="true" outlineLevel="0" collapsed="false">
      <c r="D919" s="58" t="s">
        <v>225</v>
      </c>
      <c r="E919" s="58"/>
      <c r="F919" s="58"/>
      <c r="G919" s="59" t="n">
        <f aca="false">SUMIF(L44:L145, "", K44:K145)</f>
        <v>0</v>
      </c>
      <c r="H919" s="59"/>
      <c r="I919" s="59"/>
      <c r="J919" s="59"/>
      <c r="K919" s="59"/>
    </row>
    <row r="920" customFormat="false" ht="22.5" hidden="false" customHeight="true" outlineLevel="0" collapsed="false">
      <c r="D920" s="58" t="s">
        <v>226</v>
      </c>
      <c r="E920" s="58"/>
      <c r="F920" s="58"/>
      <c r="G920" s="59" t="n">
        <f aca="false">SUMIF(L189:L191, "", K189:K191)</f>
        <v>0</v>
      </c>
      <c r="H920" s="59"/>
      <c r="I920" s="59"/>
      <c r="J920" s="59"/>
      <c r="K920" s="59"/>
    </row>
    <row r="921" customFormat="false" ht="14.25" hidden="false" customHeight="true" outlineLevel="0" collapsed="false">
      <c r="D921" s="58" t="s">
        <v>227</v>
      </c>
      <c r="E921" s="58"/>
      <c r="F921" s="58"/>
      <c r="G921" s="59" t="n">
        <f aca="false">SUMIF(L234:L243, "", K234:K243)</f>
        <v>0</v>
      </c>
      <c r="H921" s="59"/>
      <c r="I921" s="59"/>
      <c r="J921" s="59"/>
      <c r="K921" s="59"/>
    </row>
    <row r="922" customFormat="false" ht="14.25" hidden="false" customHeight="true" outlineLevel="0" collapsed="false">
      <c r="D922" s="58" t="s">
        <v>228</v>
      </c>
      <c r="E922" s="58"/>
      <c r="F922" s="58"/>
      <c r="G922" s="59" t="n">
        <f aca="false">SUMIF(L252:L252, "", K252:K252)</f>
        <v>0</v>
      </c>
      <c r="H922" s="59"/>
      <c r="I922" s="59"/>
      <c r="J922" s="59"/>
      <c r="K922" s="59"/>
    </row>
    <row r="923" customFormat="false" ht="14.25" hidden="false" customHeight="true" outlineLevel="0" collapsed="false">
      <c r="D923" s="58" t="s">
        <v>229</v>
      </c>
      <c r="E923" s="58"/>
      <c r="F923" s="58"/>
      <c r="G923" s="59" t="n">
        <f aca="false">SUMIF(L262:L262, "", K262:K262)</f>
        <v>0</v>
      </c>
      <c r="H923" s="59"/>
      <c r="I923" s="59"/>
      <c r="J923" s="59"/>
      <c r="K923" s="59"/>
    </row>
    <row r="924" customFormat="false" ht="14.25" hidden="false" customHeight="true" outlineLevel="0" collapsed="false">
      <c r="D924" s="58" t="s">
        <v>230</v>
      </c>
      <c r="E924" s="58"/>
      <c r="F924" s="58"/>
      <c r="G924" s="59" t="n">
        <f aca="false">SUMIF(L270:L270, "", K270:K270)</f>
        <v>0</v>
      </c>
      <c r="H924" s="59"/>
      <c r="I924" s="59"/>
      <c r="J924" s="59"/>
      <c r="K924" s="59"/>
    </row>
    <row r="925" customFormat="false" ht="14.25" hidden="false" customHeight="true" outlineLevel="0" collapsed="false">
      <c r="D925" s="58" t="s">
        <v>231</v>
      </c>
      <c r="E925" s="58"/>
      <c r="F925" s="58"/>
      <c r="G925" s="59" t="n">
        <f aca="false">SUMIF(L283:L305, "", K283:K305)</f>
        <v>0</v>
      </c>
      <c r="H925" s="59"/>
      <c r="I925" s="59"/>
      <c r="J925" s="59"/>
      <c r="K925" s="59"/>
    </row>
    <row r="926" customFormat="false" ht="14.25" hidden="false" customHeight="true" outlineLevel="0" collapsed="false">
      <c r="D926" s="58" t="s">
        <v>232</v>
      </c>
      <c r="E926" s="58"/>
      <c r="F926" s="58"/>
      <c r="G926" s="59" t="n">
        <f aca="false">SUMIF(L318:L318, "", K318:K318)</f>
        <v>0</v>
      </c>
      <c r="H926" s="59"/>
      <c r="I926" s="59"/>
      <c r="J926" s="59"/>
      <c r="K926" s="59"/>
    </row>
    <row r="927" customFormat="false" ht="14.25" hidden="false" customHeight="true" outlineLevel="0" collapsed="false">
      <c r="D927" s="58" t="s">
        <v>233</v>
      </c>
      <c r="E927" s="58"/>
      <c r="F927" s="58"/>
      <c r="G927" s="59" t="n">
        <f aca="false">SUMIF(L337:L391, "", K337:K391)</f>
        <v>0</v>
      </c>
      <c r="H927" s="59"/>
      <c r="I927" s="59"/>
      <c r="J927" s="59"/>
      <c r="K927" s="59"/>
    </row>
    <row r="928" customFormat="false" ht="14.25" hidden="false" customHeight="true" outlineLevel="0" collapsed="false">
      <c r="D928" s="58" t="s">
        <v>234</v>
      </c>
      <c r="E928" s="58"/>
      <c r="F928" s="58"/>
      <c r="G928" s="59" t="n">
        <f aca="false">SUMIF(L404:L436, "", K404:K436)</f>
        <v>0</v>
      </c>
      <c r="H928" s="59"/>
      <c r="I928" s="59"/>
      <c r="J928" s="59"/>
      <c r="K928" s="59"/>
    </row>
    <row r="929" customFormat="false" ht="14.25" hidden="false" customHeight="true" outlineLevel="0" collapsed="false">
      <c r="D929" s="58" t="s">
        <v>235</v>
      </c>
      <c r="E929" s="58"/>
      <c r="F929" s="58"/>
      <c r="G929" s="59" t="n">
        <f aca="false">SUMIF(L451:L458, "", K451:K458)</f>
        <v>0</v>
      </c>
      <c r="H929" s="59"/>
      <c r="I929" s="59"/>
      <c r="J929" s="59"/>
      <c r="K929" s="59"/>
    </row>
    <row r="930" customFormat="false" ht="14.25" hidden="false" customHeight="true" outlineLevel="0" collapsed="false">
      <c r="D930" s="58" t="s">
        <v>236</v>
      </c>
      <c r="E930" s="58"/>
      <c r="F930" s="58"/>
      <c r="G930" s="59" t="n">
        <f aca="false">SUMIF(L467:L491, "", K467:K491)</f>
        <v>0</v>
      </c>
      <c r="H930" s="59"/>
      <c r="I930" s="59"/>
      <c r="J930" s="59"/>
      <c r="K930" s="59"/>
    </row>
    <row r="931" customFormat="false" ht="14.25" hidden="false" customHeight="true" outlineLevel="0" collapsed="false">
      <c r="D931" s="58" t="s">
        <v>237</v>
      </c>
      <c r="E931" s="58"/>
      <c r="F931" s="58"/>
      <c r="G931" s="59" t="n">
        <f aca="false">SUMIF(L499:L511, "", K499:K511)</f>
        <v>0</v>
      </c>
      <c r="H931" s="59"/>
      <c r="I931" s="59"/>
      <c r="J931" s="59"/>
      <c r="K931" s="59"/>
    </row>
    <row r="932" customFormat="false" ht="14.25" hidden="false" customHeight="true" outlineLevel="0" collapsed="false">
      <c r="D932" s="58" t="s">
        <v>238</v>
      </c>
      <c r="E932" s="58"/>
      <c r="F932" s="58"/>
      <c r="G932" s="59" t="n">
        <f aca="false">SUMIF(L529:L633, "", K529:K633)</f>
        <v>0</v>
      </c>
      <c r="H932" s="59"/>
      <c r="I932" s="59"/>
      <c r="J932" s="59"/>
      <c r="K932" s="59"/>
    </row>
    <row r="933" customFormat="false" ht="14.25" hidden="false" customHeight="true" outlineLevel="0" collapsed="false">
      <c r="D933" s="58" t="s">
        <v>239</v>
      </c>
      <c r="E933" s="58"/>
      <c r="F933" s="58"/>
      <c r="G933" s="59" t="n">
        <f aca="false">SUMIF(L666:L811, "", K666:K811)</f>
        <v>0</v>
      </c>
      <c r="H933" s="59"/>
      <c r="I933" s="59"/>
      <c r="J933" s="59"/>
      <c r="K933" s="59"/>
    </row>
    <row r="934" customFormat="false" ht="14.25" hidden="false" customHeight="true" outlineLevel="0" collapsed="false">
      <c r="D934" s="58" t="s">
        <v>240</v>
      </c>
      <c r="E934" s="58"/>
      <c r="F934" s="58"/>
      <c r="G934" s="59" t="n">
        <f aca="false">SUMIF(L828:L838, "", K828:K838)</f>
        <v>0</v>
      </c>
      <c r="H934" s="59"/>
      <c r="I934" s="59"/>
      <c r="J934" s="59"/>
      <c r="K934" s="59"/>
    </row>
    <row r="935" customFormat="false" ht="14.25" hidden="false" customHeight="true" outlineLevel="0" collapsed="false">
      <c r="D935" s="58" t="s">
        <v>241</v>
      </c>
      <c r="E935" s="58"/>
      <c r="F935" s="58"/>
      <c r="G935" s="59" t="n">
        <f aca="false">SUMIF(L852:L893, "", K852:K893)</f>
        <v>0</v>
      </c>
      <c r="H935" s="59"/>
      <c r="I935" s="59"/>
      <c r="J935" s="59"/>
      <c r="K935" s="59"/>
    </row>
    <row r="936" customFormat="false" ht="26.25" hidden="false" customHeight="true" outlineLevel="0" collapsed="false">
      <c r="D936" s="60" t="s">
        <v>242</v>
      </c>
      <c r="E936" s="60"/>
      <c r="F936" s="60"/>
      <c r="G936" s="61"/>
      <c r="H936" s="61"/>
      <c r="I936" s="61"/>
      <c r="J936" s="61"/>
      <c r="K936" s="62"/>
    </row>
    <row r="937" customFormat="false" ht="14.25" hidden="false" customHeight="false" outlineLevel="0" collapsed="false">
      <c r="D937" s="63"/>
      <c r="E937" s="63"/>
      <c r="F937" s="63"/>
      <c r="G937" s="63"/>
      <c r="H937" s="63"/>
      <c r="I937" s="63"/>
      <c r="J937" s="63"/>
      <c r="K937" s="63"/>
    </row>
    <row r="938" customFormat="false" ht="14.25" hidden="false" customHeight="true" outlineLevel="0" collapsed="false">
      <c r="A938" s="64"/>
      <c r="D938" s="65" t="s">
        <v>219</v>
      </c>
      <c r="E938" s="65"/>
      <c r="F938" s="65"/>
      <c r="G938" s="66" t="n">
        <f aca="false">SUMIF(L6:L915, IF(L5="","",L5), K6:K915)</f>
        <v>0</v>
      </c>
      <c r="H938" s="66"/>
      <c r="I938" s="66"/>
      <c r="J938" s="66"/>
      <c r="K938" s="66"/>
    </row>
    <row r="939" customFormat="false" ht="14.25" hidden="false" customHeight="true" outlineLevel="0" collapsed="false">
      <c r="A939" s="64"/>
      <c r="D939" s="65" t="s">
        <v>220</v>
      </c>
      <c r="E939" s="65"/>
      <c r="F939" s="65"/>
      <c r="G939" s="66" t="n">
        <f aca="false">ROUND(SUMIF(L6:L915, IF(L5="","",L5), K6:K915) * 0.2, 2)</f>
        <v>0</v>
      </c>
      <c r="H939" s="66"/>
      <c r="I939" s="66"/>
      <c r="J939" s="66"/>
      <c r="K939" s="66"/>
    </row>
    <row r="940" customFormat="false" ht="14.25" hidden="false" customHeight="true" outlineLevel="0" collapsed="false">
      <c r="D940" s="67" t="s">
        <v>221</v>
      </c>
      <c r="E940" s="67"/>
      <c r="F940" s="67"/>
      <c r="G940" s="68" t="n">
        <f aca="false">SUM(G938:G939)</f>
        <v>0</v>
      </c>
      <c r="H940" s="68"/>
      <c r="I940" s="68"/>
      <c r="J940" s="68"/>
      <c r="K940" s="68"/>
    </row>
    <row r="941" customFormat="false" ht="14.25" hidden="false" customHeight="false" outlineLevel="0" collapsed="false">
      <c r="D941" s="69"/>
      <c r="E941" s="69"/>
      <c r="F941" s="69"/>
      <c r="G941" s="69"/>
      <c r="H941" s="69"/>
      <c r="I941" s="69"/>
      <c r="J941" s="69"/>
      <c r="K941" s="69"/>
    </row>
    <row r="942" customFormat="false" ht="14.25" hidden="false" customHeight="true" outlineLevel="0" collapsed="false">
      <c r="D942" s="70" t="s">
        <v>243</v>
      </c>
      <c r="E942" s="70"/>
      <c r="F942" s="70"/>
      <c r="G942" s="70"/>
      <c r="H942" s="70"/>
      <c r="I942" s="70"/>
      <c r="J942" s="70"/>
      <c r="K942" s="70"/>
    </row>
    <row r="943" customFormat="false" ht="14.25" hidden="false" customHeight="false" outlineLevel="0" collapsed="false">
      <c r="D943" s="71" t="str">
        <f aca="false">IF(Paramètres!AA2&lt;&gt;"",Paramètres!AA2,"")</f>
        <v>Zéro euro</v>
      </c>
      <c r="E943" s="71"/>
      <c r="F943" s="71"/>
      <c r="G943" s="71"/>
      <c r="H943" s="71"/>
      <c r="I943" s="71"/>
      <c r="J943" s="71"/>
      <c r="K943" s="71"/>
    </row>
    <row r="944" customFormat="false" ht="14.25" hidden="false" customHeight="false" outlineLevel="0" collapsed="false">
      <c r="D944" s="71"/>
      <c r="E944" s="71"/>
      <c r="F944" s="71"/>
      <c r="G944" s="71"/>
      <c r="H944" s="71"/>
      <c r="I944" s="71"/>
      <c r="J944" s="71"/>
      <c r="K944" s="71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6">
    <mergeCell ref="D3:F3"/>
    <mergeCell ref="B4:K4"/>
    <mergeCell ref="D5:F5"/>
    <mergeCell ref="D8:F8"/>
    <mergeCell ref="D9:F9"/>
    <mergeCell ref="D46:F46"/>
    <mergeCell ref="D53:F53"/>
    <mergeCell ref="D60:F60"/>
    <mergeCell ref="D67:F67"/>
    <mergeCell ref="D74:F74"/>
    <mergeCell ref="D81:F81"/>
    <mergeCell ref="D88:F88"/>
    <mergeCell ref="D95:F95"/>
    <mergeCell ref="D102:F102"/>
    <mergeCell ref="D109:F109"/>
    <mergeCell ref="D116:F116"/>
    <mergeCell ref="D123:F123"/>
    <mergeCell ref="D130:F130"/>
    <mergeCell ref="D137:F137"/>
    <mergeCell ref="D145:F145"/>
    <mergeCell ref="D154:F154"/>
    <mergeCell ref="D191:F191"/>
    <mergeCell ref="D199:F199"/>
    <mergeCell ref="D236:F236"/>
    <mergeCell ref="D243:F243"/>
    <mergeCell ref="D251:F251"/>
    <mergeCell ref="D252:F252"/>
    <mergeCell ref="D260:F260"/>
    <mergeCell ref="D262:F262"/>
    <mergeCell ref="D269:F269"/>
    <mergeCell ref="D270:F270"/>
    <mergeCell ref="D282:F282"/>
    <mergeCell ref="D283:F283"/>
    <mergeCell ref="D294:F294"/>
    <mergeCell ref="D305:F305"/>
    <mergeCell ref="D317:F317"/>
    <mergeCell ref="D318:F318"/>
    <mergeCell ref="D334:F334"/>
    <mergeCell ref="D337:F337"/>
    <mergeCell ref="D348:F348"/>
    <mergeCell ref="D357:F357"/>
    <mergeCell ref="D391:F391"/>
    <mergeCell ref="D403:F403"/>
    <mergeCell ref="D404:F404"/>
    <mergeCell ref="D413:F413"/>
    <mergeCell ref="D420:F420"/>
    <mergeCell ref="D427:F427"/>
    <mergeCell ref="D436:F436"/>
    <mergeCell ref="D450:F450"/>
    <mergeCell ref="D451:F451"/>
    <mergeCell ref="D458:F458"/>
    <mergeCell ref="D465:F465"/>
    <mergeCell ref="D467:F467"/>
    <mergeCell ref="D491:F491"/>
    <mergeCell ref="D498:F498"/>
    <mergeCell ref="D499:F499"/>
    <mergeCell ref="D511:F511"/>
    <mergeCell ref="D528:F528"/>
    <mergeCell ref="D529:F529"/>
    <mergeCell ref="D559:F559"/>
    <mergeCell ref="D590:F590"/>
    <mergeCell ref="D621:F621"/>
    <mergeCell ref="D627:F627"/>
    <mergeCell ref="D633:F633"/>
    <mergeCell ref="D665:F665"/>
    <mergeCell ref="D666:F666"/>
    <mergeCell ref="D697:F697"/>
    <mergeCell ref="D702:F702"/>
    <mergeCell ref="D707:F707"/>
    <mergeCell ref="D719:F719"/>
    <mergeCell ref="D731:F731"/>
    <mergeCell ref="D746:F746"/>
    <mergeCell ref="D777:F777"/>
    <mergeCell ref="D782:F782"/>
    <mergeCell ref="D787:F787"/>
    <mergeCell ref="D799:F799"/>
    <mergeCell ref="D811:F811"/>
    <mergeCell ref="D827:F827"/>
    <mergeCell ref="D828:F828"/>
    <mergeCell ref="D833:F833"/>
    <mergeCell ref="D838:F838"/>
    <mergeCell ref="D851:F851"/>
    <mergeCell ref="D852:F852"/>
    <mergeCell ref="D870:F870"/>
    <mergeCell ref="D893:F893"/>
    <mergeCell ref="D909:F909"/>
    <mergeCell ref="D910:F910"/>
    <mergeCell ref="G910:K910"/>
    <mergeCell ref="D911:F911"/>
    <mergeCell ref="G911:K911"/>
    <mergeCell ref="D912:F912"/>
    <mergeCell ref="G912:K912"/>
    <mergeCell ref="D913:F913"/>
    <mergeCell ref="G913:K913"/>
    <mergeCell ref="D914:F914"/>
    <mergeCell ref="G914:K914"/>
    <mergeCell ref="D915:K915"/>
    <mergeCell ref="D917:K917"/>
    <mergeCell ref="D918:F918"/>
    <mergeCell ref="G918:K918"/>
    <mergeCell ref="D919:F919"/>
    <mergeCell ref="G919:K919"/>
    <mergeCell ref="D920:F920"/>
    <mergeCell ref="G920:K920"/>
    <mergeCell ref="D921:F921"/>
    <mergeCell ref="G921:K921"/>
    <mergeCell ref="D922:F922"/>
    <mergeCell ref="G922:K922"/>
    <mergeCell ref="D923:F923"/>
    <mergeCell ref="G923:K923"/>
    <mergeCell ref="D924:F924"/>
    <mergeCell ref="G924:K924"/>
    <mergeCell ref="D925:F925"/>
    <mergeCell ref="G925:K925"/>
    <mergeCell ref="D926:F926"/>
    <mergeCell ref="G926:K926"/>
    <mergeCell ref="D927:F927"/>
    <mergeCell ref="G927:K927"/>
    <mergeCell ref="D928:F928"/>
    <mergeCell ref="G928:K928"/>
    <mergeCell ref="D929:F929"/>
    <mergeCell ref="G929:K929"/>
    <mergeCell ref="D930:F930"/>
    <mergeCell ref="G930:K930"/>
    <mergeCell ref="D931:F931"/>
    <mergeCell ref="G931:K931"/>
    <mergeCell ref="D932:F932"/>
    <mergeCell ref="G932:K932"/>
    <mergeCell ref="D933:F933"/>
    <mergeCell ref="G933:K933"/>
    <mergeCell ref="D934:F934"/>
    <mergeCell ref="G934:K934"/>
    <mergeCell ref="D935:F935"/>
    <mergeCell ref="G935:K935"/>
    <mergeCell ref="D936:F936"/>
    <mergeCell ref="D937:K937"/>
    <mergeCell ref="D938:F938"/>
    <mergeCell ref="G938:K938"/>
    <mergeCell ref="D939:F939"/>
    <mergeCell ref="G939:K939"/>
    <mergeCell ref="D940:F940"/>
    <mergeCell ref="G940:K940"/>
    <mergeCell ref="D941:K941"/>
    <mergeCell ref="D942:K942"/>
    <mergeCell ref="D943:K943"/>
    <mergeCell ref="D944:K944"/>
  </mergeCells>
  <printOptions headings="false" gridLines="false" gridLinesSet="true" horizontalCentered="false" verticalCentered="false"/>
  <pageMargins left="0.551388888888889" right="0.551388888888889" top="0.551388888888889" bottom="0.551388888888889" header="0.236111111111111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&amp;L23-40 - Réhabilitation du centre d'entretien et d'intervention de Comboire à Echirolles
rue de Comboire - 38130 Echirolles&amp;RDPGF -  Lot n°6 : MENUISERIES INTERIEURES BOIS / AGENCEMENT 
PRO - Edition du 5/05/2025</oddHeader>
    <oddFooter>&amp;LA.N.M Ingénierie&amp;CEdition du 5/05/2025&amp;RPage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9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4140625" defaultRowHeight="12.75" zeroHeight="false" outlineLevelRow="0" outlineLevelCol="0"/>
  <cols>
    <col collapsed="false" customWidth="true" hidden="false" outlineLevel="0" max="1" min="1" style="0" width="11.45"/>
    <col collapsed="false" customWidth="true" hidden="false" outlineLevel="0" max="2" min="2" style="0" width="35"/>
    <col collapsed="false" customWidth="true" hidden="false" outlineLevel="0" max="10" min="3" style="0" width="11.45"/>
  </cols>
  <sheetData>
    <row r="1" customFormat="false" ht="12.75" hidden="false" customHeight="true" outlineLevel="0" collapsed="false">
      <c r="B1" s="72" t="s">
        <v>244</v>
      </c>
      <c r="AA1" s="7" t="n">
        <f aca="false">IF(DPGF!G940&lt;&gt;"",DPGF!G940,"0")</f>
        <v>0</v>
      </c>
    </row>
    <row r="2" customFormat="false" ht="12.75" hidden="false" customHeight="true" outlineLevel="0" collapsed="false">
      <c r="AA2" s="7" t="str">
        <f aca="false">UPPER(MID(AA98,1,1))&amp;MID(AA98,2,168)</f>
        <v>Zéro euro</v>
      </c>
    </row>
    <row r="3" customFormat="false" ht="25.5" hidden="false" customHeight="true" outlineLevel="0" collapsed="false">
      <c r="A3" s="73" t="s">
        <v>245</v>
      </c>
      <c r="B3" s="74" t="s">
        <v>246</v>
      </c>
      <c r="C3" s="75" t="s">
        <v>247</v>
      </c>
      <c r="D3" s="75"/>
      <c r="E3" s="75"/>
      <c r="F3" s="75"/>
      <c r="G3" s="75"/>
      <c r="H3" s="75"/>
      <c r="I3" s="75"/>
      <c r="J3" s="75"/>
      <c r="AA3" s="7" t="n">
        <f aca="false">INT(AA1/1000000)</f>
        <v>0</v>
      </c>
    </row>
    <row r="4" customFormat="false" ht="12.75" hidden="false" customHeight="true" outlineLevel="0" collapsed="false">
      <c r="AA4" s="7" t="n">
        <f aca="false">INT((AA1-AA3*1000000)/1000)</f>
        <v>0</v>
      </c>
    </row>
    <row r="5" customFormat="false" ht="25.5" hidden="false" customHeight="true" outlineLevel="0" collapsed="false">
      <c r="A5" s="73" t="s">
        <v>248</v>
      </c>
      <c r="B5" s="74" t="s">
        <v>249</v>
      </c>
      <c r="C5" s="75" t="s">
        <v>250</v>
      </c>
      <c r="D5" s="75"/>
      <c r="E5" s="75"/>
      <c r="F5" s="75"/>
      <c r="G5" s="75"/>
      <c r="H5" s="75"/>
      <c r="I5" s="75"/>
      <c r="J5" s="75"/>
      <c r="AA5" s="7" t="n">
        <f aca="false">INT(AA1-AA3*1000000-AA4*1000)</f>
        <v>0</v>
      </c>
    </row>
    <row r="6" customFormat="false" ht="12.75" hidden="false" customHeight="true" outlineLevel="0" collapsed="false">
      <c r="AA6" s="7" t="n">
        <f aca="false">ROUND(AA1-AA3*1000000-AA4*1000-AA5,2)*100</f>
        <v>0</v>
      </c>
    </row>
    <row r="7" customFormat="false" ht="12.75" hidden="false" customHeight="true" outlineLevel="0" collapsed="false">
      <c r="A7" s="73" t="s">
        <v>251</v>
      </c>
      <c r="B7" s="74" t="s">
        <v>252</v>
      </c>
      <c r="C7" s="75" t="s">
        <v>253</v>
      </c>
      <c r="AA7" s="7" t="n">
        <f aca="false">AA3-AA12*100</f>
        <v>0</v>
      </c>
    </row>
    <row r="8" customFormat="false" ht="12.75" hidden="false" customHeight="true" outlineLevel="0" collapsed="false">
      <c r="AA8" s="7" t="n">
        <f aca="false">0</f>
        <v>0</v>
      </c>
    </row>
    <row r="9" customFormat="false" ht="12.75" hidden="false" customHeight="true" outlineLevel="0" collapsed="false">
      <c r="A9" s="73" t="s">
        <v>254</v>
      </c>
      <c r="B9" s="74" t="s">
        <v>255</v>
      </c>
      <c r="C9" s="75"/>
      <c r="AA9" s="7" t="n">
        <f aca="false">AA4-AA15*100</f>
        <v>0</v>
      </c>
    </row>
    <row r="10" customFormat="false" ht="12.75" hidden="false" customHeight="true" outlineLevel="0" collapsed="false">
      <c r="AA10" s="7" t="n">
        <f aca="false">ROUND(AA5-AA18*100,0)</f>
        <v>0</v>
      </c>
    </row>
    <row r="11" customFormat="false" ht="25.5" hidden="false" customHeight="true" outlineLevel="0" collapsed="false">
      <c r="A11" s="73" t="s">
        <v>256</v>
      </c>
      <c r="B11" s="74" t="s">
        <v>257</v>
      </c>
      <c r="C11" s="75" t="s">
        <v>43</v>
      </c>
      <c r="D11" s="75"/>
      <c r="E11" s="75"/>
      <c r="F11" s="75"/>
      <c r="G11" s="75"/>
      <c r="H11" s="75"/>
      <c r="I11" s="75"/>
      <c r="J11" s="75"/>
      <c r="AA11" s="7" t="n">
        <f aca="false">AA6</f>
        <v>0</v>
      </c>
    </row>
    <row r="12" customFormat="false" ht="12.75" hidden="false" customHeight="true" outlineLevel="0" collapsed="false">
      <c r="AA12" s="7" t="n">
        <f aca="false">INT(AA3/100)</f>
        <v>0</v>
      </c>
    </row>
    <row r="13" customFormat="false" ht="12.75" hidden="false" customHeight="true" outlineLevel="0" collapsed="false">
      <c r="A13" s="73" t="s">
        <v>258</v>
      </c>
      <c r="B13" s="74" t="s">
        <v>259</v>
      </c>
      <c r="C13" s="75" t="s">
        <v>260</v>
      </c>
      <c r="AA13" s="7" t="n">
        <f aca="false">INT((AA3-AA12*100)/10)</f>
        <v>0</v>
      </c>
    </row>
    <row r="14" customFormat="false" ht="12.75" hidden="false" customHeight="true" outlineLevel="0" collapsed="false">
      <c r="AA14" s="7" t="n">
        <f aca="false">AA3-AA12*100-AA13*10</f>
        <v>0</v>
      </c>
    </row>
    <row r="15" customFormat="false" ht="12.75" hidden="false" customHeight="true" outlineLevel="0" collapsed="false">
      <c r="A15" s="73" t="s">
        <v>261</v>
      </c>
      <c r="B15" s="74" t="s">
        <v>262</v>
      </c>
      <c r="C15" s="75" t="s">
        <v>263</v>
      </c>
      <c r="AA15" s="7" t="n">
        <f aca="false">INT(AA4/100)</f>
        <v>0</v>
      </c>
    </row>
    <row r="16" customFormat="false" ht="12.75" hidden="false" customHeight="true" outlineLevel="0" collapsed="false">
      <c r="AA16" s="7" t="n">
        <f aca="false">INT((AA4-AA15*100)/10)</f>
        <v>0</v>
      </c>
    </row>
    <row r="17" customFormat="false" ht="12.75" hidden="false" customHeight="true" outlineLevel="0" collapsed="false">
      <c r="A17" s="73" t="s">
        <v>264</v>
      </c>
      <c r="B17" s="74" t="s">
        <v>265</v>
      </c>
      <c r="C17" s="75" t="s">
        <v>266</v>
      </c>
      <c r="AA17" s="7" t="n">
        <f aca="false">AA4-AA15*100-AA16*10</f>
        <v>0</v>
      </c>
    </row>
    <row r="18" customFormat="false" ht="12.75" hidden="false" customHeight="true" outlineLevel="0" collapsed="false">
      <c r="AA18" s="7" t="n">
        <f aca="false">INT(AA5/100)</f>
        <v>0</v>
      </c>
    </row>
    <row r="19" customFormat="false" ht="12.75" hidden="false" customHeight="true" outlineLevel="0" collapsed="false">
      <c r="C19" s="76" t="n">
        <v>0.2</v>
      </c>
      <c r="E19" s="77" t="s">
        <v>267</v>
      </c>
      <c r="AA19" s="7" t="n">
        <f aca="false">INT((AA5-AA18*100)/10)</f>
        <v>0</v>
      </c>
    </row>
    <row r="20" customFormat="false" ht="12.75" hidden="false" customHeight="true" outlineLevel="0" collapsed="false">
      <c r="C20" s="78" t="n">
        <v>0.055</v>
      </c>
      <c r="E20" s="77" t="s">
        <v>268</v>
      </c>
      <c r="AA20" s="7" t="n">
        <f aca="false">AA5-AA18*100-AA19*10</f>
        <v>0</v>
      </c>
    </row>
    <row r="21" customFormat="false" ht="12.75" hidden="false" customHeight="true" outlineLevel="0" collapsed="false">
      <c r="C21" s="78" t="n">
        <v>0</v>
      </c>
      <c r="E21" s="77" t="s">
        <v>269</v>
      </c>
      <c r="AA21" s="7" t="n">
        <f aca="false">INT(AA6/10)</f>
        <v>0</v>
      </c>
    </row>
    <row r="22" customFormat="false" ht="12.75" hidden="false" customHeight="true" outlineLevel="0" collapsed="false">
      <c r="C22" s="79" t="n">
        <v>0</v>
      </c>
      <c r="E22" s="77" t="s">
        <v>270</v>
      </c>
      <c r="AA22" s="7" t="n">
        <f aca="false">ROUND(AA6-AA21*10,0)</f>
        <v>0</v>
      </c>
    </row>
    <row r="23" customFormat="false" ht="12.75" hidden="false" customHeight="true" outlineLevel="0" collapsed="false">
      <c r="AA23" s="7" t="str">
        <f aca="false">IF(AA12=0,"",IF(AA12=1,"",IF(AA12=2,"deux ",IF(AA12=3,"trois ",IF(AA12=4,"quatre ",IF(AA12=5,"cinq ",AA42))))))</f>
        <v/>
      </c>
    </row>
    <row r="24" customFormat="false" ht="12.75" hidden="false" customHeight="true" outlineLevel="0" collapsed="false">
      <c r="A24" s="73" t="s">
        <v>271</v>
      </c>
      <c r="B24" s="74" t="s">
        <v>272</v>
      </c>
      <c r="C24" s="75" t="s">
        <v>273</v>
      </c>
      <c r="D24" s="75"/>
      <c r="E24" s="75"/>
      <c r="F24" s="75"/>
      <c r="G24" s="75"/>
      <c r="H24" s="75"/>
      <c r="I24" s="75"/>
      <c r="J24" s="75"/>
      <c r="AA24" s="7" t="str">
        <f aca="false">IF(AA12=0,"",IF(AA12&lt;2,"cent ",AA43))</f>
        <v/>
      </c>
    </row>
    <row r="25" customFormat="false" ht="12.75" hidden="false" customHeight="true" outlineLevel="0" collapsed="false">
      <c r="AA25" s="7" t="str">
        <f aca="false">IF(AA13=1,AA44,IF(AA13=7,AA64,IF(AA13=9,AA80,AA89)))</f>
        <v/>
      </c>
    </row>
    <row r="26" customFormat="false" ht="12.75" hidden="false" customHeight="true" outlineLevel="0" collapsed="false">
      <c r="A26" s="73" t="s">
        <v>274</v>
      </c>
      <c r="B26" s="74" t="s">
        <v>275</v>
      </c>
      <c r="C26" s="75" t="s">
        <v>276</v>
      </c>
      <c r="D26" s="75"/>
      <c r="E26" s="75"/>
      <c r="F26" s="75"/>
      <c r="G26" s="75"/>
      <c r="H26" s="75"/>
      <c r="I26" s="75"/>
      <c r="J26" s="75"/>
      <c r="AA26" s="7" t="str">
        <f aca="false">IF(AA7=11,"",IF(AA7=12,"",IF(AA7=13,"",IF(AA7=14,"",IF(AA7=15,"",IF(AA7=16,"",AA45))))))</f>
        <v/>
      </c>
    </row>
    <row r="27" customFormat="false" ht="12.75" hidden="false" customHeight="true" outlineLevel="0" collapsed="false">
      <c r="AA27" s="7" t="str">
        <f aca="false">IF(AA3=0,"",IF(AA3&lt;2,"million ","millions "))</f>
        <v/>
      </c>
    </row>
    <row r="28" customFormat="false" ht="12.75" hidden="false" customHeight="true" outlineLevel="0" collapsed="false">
      <c r="A28" s="73" t="s">
        <v>277</v>
      </c>
      <c r="B28" s="74" t="s">
        <v>278</v>
      </c>
      <c r="C28" s="75"/>
      <c r="D28" s="75"/>
      <c r="E28" s="75"/>
      <c r="F28" s="75"/>
      <c r="G28" s="75"/>
      <c r="H28" s="75"/>
      <c r="I28" s="75"/>
      <c r="J28" s="75"/>
      <c r="AA28" s="7" t="str">
        <f aca="false">IF(AA8=1,"",IF(AA15=0,"",IF(AA15=1,"",IF(AA15=2,"deux ",IF(AA15=3,"trois ",IF(AA15=4,"quatre ",IF(AA15=5,"cinq ",AA46)))))))</f>
        <v/>
      </c>
    </row>
    <row r="29" customFormat="false" ht="12.75" hidden="false" customHeight="true" outlineLevel="0" collapsed="false">
      <c r="AA29" s="7" t="str">
        <f aca="false">IF(AA15=0,"",IF(AA15&lt;2,"cent ",AA47))</f>
        <v/>
      </c>
    </row>
    <row r="30" customFormat="false" ht="12.75" hidden="false" customHeight="true" outlineLevel="0" collapsed="false">
      <c r="AA30" s="7" t="str">
        <f aca="false">IF(AA16=1,AA48,IF(AA16=7,AA66,IF(AA16=9,AA81,AA90)))</f>
        <v/>
      </c>
    </row>
    <row r="31" customFormat="false" ht="12.75" hidden="false" customHeight="true" outlineLevel="0" collapsed="false">
      <c r="AA31" s="7" t="str">
        <f aca="false">IF(AA4=1,"",AA49)</f>
        <v/>
      </c>
    </row>
    <row r="32" customFormat="false" ht="12.75" hidden="false" customHeight="true" outlineLevel="0" collapsed="false">
      <c r="AA32" s="7" t="str">
        <f aca="false">IF(AA4&gt;0,"mille ","")</f>
        <v/>
      </c>
    </row>
    <row r="33" customFormat="false" ht="12.75" hidden="false" customHeight="true" outlineLevel="0" collapsed="false">
      <c r="AA33" s="7" t="str">
        <f aca="false">IF(INT(AA1)=0,"zéro ",IF(AA18=0,"",IF(AA18=1,"",IF(AA18=2,"deux ",IF(AA18=3,"trois ",IF(AA18=4,"quatre ",IF(AA18=5,"cinq ",AA50)))))))</f>
        <v>zéro</v>
      </c>
    </row>
    <row r="34" customFormat="false" ht="12.75" hidden="false" customHeight="true" outlineLevel="0" collapsed="false">
      <c r="AA34" s="7" t="str">
        <f aca="false">IF(AA18=0,"",IF(AA18&lt;2,"cent ",AA51))</f>
        <v/>
      </c>
    </row>
    <row r="35" customFormat="false" ht="12.75" hidden="false" customHeight="true" outlineLevel="0" collapsed="false">
      <c r="AA35" s="7" t="str">
        <f aca="false">IF(AA19=1,AA52,IF(AA19=7,AA68,IF(AA19=9,AA83,AA91)))</f>
        <v/>
      </c>
    </row>
    <row r="36" customFormat="false" ht="12.75" hidden="false" customHeight="true" outlineLevel="0" collapsed="false">
      <c r="AA36" s="7" t="str">
        <f aca="false">IF(AA10=11,"",IF(AA10=12,"",IF(AA10=13,"",IF(AA10=14,"",IF(AA10=15,"",IF(AA10=16,"",AA53))))))</f>
        <v/>
      </c>
    </row>
    <row r="37" customFormat="false" ht="12.75" hidden="false" customHeight="true" outlineLevel="0" collapsed="false">
      <c r="AA37" s="7" t="str">
        <f aca="false">IF(INT(AA1&lt;2),"euro ","euros ")</f>
        <v>euro</v>
      </c>
    </row>
    <row r="38" customFormat="false" ht="12.75" hidden="false" customHeight="true" outlineLevel="0" collapsed="false">
      <c r="AA38" s="7" t="str">
        <f aca="false">IF(AA6&gt;0,"et ","")</f>
        <v/>
      </c>
    </row>
    <row r="39" customFormat="false" ht="12.75" hidden="false" customHeight="true" outlineLevel="0" collapsed="false">
      <c r="AA39" s="7" t="str">
        <f aca="false">IF(AA21=1,AA54,IF(AA21=7,AA70,IF(AA21=9,AA84,AA92)))</f>
        <v/>
      </c>
    </row>
    <row r="40" customFormat="false" ht="12.75" hidden="false" customHeight="true" outlineLevel="0" collapsed="false">
      <c r="AA40" s="7" t="str">
        <f aca="false">IF(AA11=11,"",IF(AA11=12,"",IF(AA11=13,"",IF(AA11=14,"",IF(AA11=15,"",IF(AA11=16,"",AA55))))))</f>
        <v/>
      </c>
    </row>
    <row r="41" customFormat="false" ht="12.75" hidden="false" customHeight="true" outlineLevel="0" collapsed="false">
      <c r="AA41" s="7" t="str">
        <f aca="false">IF(AA6=0,"",IF(AA6&lt;2,"centime","centimes"))</f>
        <v/>
      </c>
    </row>
    <row r="42" customFormat="false" ht="12.75" hidden="false" customHeight="true" outlineLevel="0" collapsed="false">
      <c r="AA42" s="7" t="str">
        <f aca="false">IF(AA3=0," ",IF(AA12=6,"six ",IF(AA12=7,"sept ",IF(AA12=8,"huit ",IF(AA12=9,"neuf ",)))))</f>
        <v> </v>
      </c>
    </row>
    <row r="43" customFormat="false" ht="12.75" hidden="false" customHeight="true" outlineLevel="0" collapsed="false">
      <c r="AA43" s="7" t="str">
        <f aca="false">IF(AA7&gt;0,"cent ", "cents ")</f>
        <v>cents</v>
      </c>
    </row>
    <row r="44" customFormat="false" ht="12.75" hidden="false" customHeight="true" outlineLevel="0" collapsed="false">
      <c r="AA44" s="7" t="str">
        <f aca="false">IF(AA7=10,"dix ",IF(AA7=11,"onze ",IF(AA7=12,"douze ",IF(AA7=13,"treize ",IF(AA7=14,"quatorze ",IF(AA7=15,"quinze ",AA56))))))</f>
        <v/>
      </c>
    </row>
    <row r="45" customFormat="false" ht="12.75" hidden="false" customHeight="true" outlineLevel="0" collapsed="false">
      <c r="AA45" s="7" t="str">
        <f aca="false">IF(AA7=17,"",IF(AA7=18,"",IF(AA7=19,"",AA57)))</f>
        <v/>
      </c>
    </row>
    <row r="46" customFormat="false" ht="12.75" hidden="false" customHeight="true" outlineLevel="0" collapsed="false">
      <c r="AA46" s="7" t="n">
        <f aca="false">IF(AA15=6,"six ",IF(AA15=7,"sept ",IF(AA15=8,"huit ",IF(AA15=9,"neuf ",))))</f>
        <v>0</v>
      </c>
    </row>
    <row r="47" customFormat="false" ht="12.75" hidden="false" customHeight="true" outlineLevel="0" collapsed="false">
      <c r="AA47" s="7" t="str">
        <f aca="false">IF(AA9&gt;0,"cent ", "cents ")</f>
        <v>cents</v>
      </c>
    </row>
    <row r="48" customFormat="false" ht="12.75" hidden="false" customHeight="true" outlineLevel="0" collapsed="false">
      <c r="AA48" s="7" t="str">
        <f aca="false">IF(AA9=10,"dix ",IF(AA9=11,"onze ",IF(AA9=12,"douze ",IF(AA9=13,"treize ",IF(AA9=14,"quatorze ",IF(AA9=15,"quinze ",AA58))))))</f>
        <v/>
      </c>
    </row>
    <row r="49" customFormat="false" ht="12.75" hidden="false" customHeight="true" outlineLevel="0" collapsed="false">
      <c r="AA49" s="7" t="str">
        <f aca="false">IF(AA9=11,"",IF(AA9=12,"",IF(AA9=13,"",IF(AA9=14,"",IF(AA9=15,"",IF(AA9=16,"",AA59))))))</f>
        <v/>
      </c>
    </row>
    <row r="50" customFormat="false" ht="12.75" hidden="false" customHeight="true" outlineLevel="0" collapsed="false">
      <c r="AA50" s="7" t="n">
        <f aca="false">IF(AA18=6,"six ",IF(AA18=7,"sept ",IF(AA18=8,"huit ",IF(AA18=9,"neuf ",))))</f>
        <v>0</v>
      </c>
    </row>
    <row r="51" customFormat="false" ht="12.75" hidden="false" customHeight="true" outlineLevel="0" collapsed="false">
      <c r="AA51" s="7" t="str">
        <f aca="false">IF(AA10&gt;0,"cent ", "cents ")</f>
        <v>cents</v>
      </c>
    </row>
    <row r="52" customFormat="false" ht="12.75" hidden="false" customHeight="true" outlineLevel="0" collapsed="false">
      <c r="AA52" s="7" t="str">
        <f aca="false">IF(AA10=10,"dix ",IF(AA10=11,"onze ",IF(AA10=12,"douze ",IF(AA10=13,"treize ",IF(AA10=14,"quatorze ",IF(AA10=15,"quinze ",AA60))))))</f>
        <v/>
      </c>
    </row>
    <row r="53" customFormat="false" ht="12.75" hidden="false" customHeight="true" outlineLevel="0" collapsed="false">
      <c r="AA53" s="7" t="str">
        <f aca="false">IF(AA10=17,"",IF(AA10=18,"",IF(AA10=19,"",AA61)))</f>
        <v/>
      </c>
    </row>
    <row r="54" customFormat="false" ht="12.75" hidden="false" customHeight="true" outlineLevel="0" collapsed="false">
      <c r="AA54" s="7" t="str">
        <f aca="false">IF(AA11=10,"dix ",IF(AA11=11,"onze ",IF(AA11=12,"douze ",IF(AA11=13,"treize ",IF(AA11=14,"quatorze ",IF(AA11=15,"quinze ",AA62))))))</f>
        <v/>
      </c>
    </row>
    <row r="55" customFormat="false" ht="12.75" hidden="false" customHeight="true" outlineLevel="0" collapsed="false">
      <c r="AA55" s="7" t="str">
        <f aca="false">IF(AA11=17,"",IF(AA11=18,"",IF(AA11=19,"",AA63)))</f>
        <v/>
      </c>
    </row>
    <row r="56" customFormat="false" ht="12.75" hidden="false" customHeight="true" outlineLevel="0" collapsed="false">
      <c r="AA56" s="7" t="str">
        <f aca="false">IF(AA7=16,"seize ",IF(AA7=17,"dix-sept ",IF(AA7=18,"dix-huit ",IF(AA7=19,"dix-neuf ",AA64))))</f>
        <v/>
      </c>
    </row>
    <row r="57" customFormat="false" ht="12.75" hidden="false" customHeight="true" outlineLevel="0" collapsed="false">
      <c r="AA57" s="7" t="str">
        <f aca="false">IF(AA7=21,"et un ",IF(AA7=31,"et un ",IF(AA7=41,"et un ",IF(AA7=51,"et un ",IF(AA7=61,"et un ",AA65)))))</f>
        <v/>
      </c>
    </row>
    <row r="58" customFormat="false" ht="12.75" hidden="false" customHeight="true" outlineLevel="0" collapsed="false">
      <c r="AA58" s="7" t="str">
        <f aca="false">IF(AA9=16,"seize ",IF(AA9=17,"dix-sept ",IF(AA9=18,"dix-huit ",IF(AA9=19,"dix-neuf ",AA66))))</f>
        <v/>
      </c>
    </row>
    <row r="59" customFormat="false" ht="12.75" hidden="false" customHeight="true" outlineLevel="0" collapsed="false">
      <c r="AA59" s="7" t="str">
        <f aca="false">IF(AA9=17,"",IF(AA9=18,"",IF(AA9=19,"",AA67)))</f>
        <v/>
      </c>
    </row>
    <row r="60" customFormat="false" ht="12.75" hidden="false" customHeight="true" outlineLevel="0" collapsed="false">
      <c r="AA60" s="7" t="str">
        <f aca="false">IF(AA10=16,"seize ",IF(AA10=17,"dix-sept ",IF(AA10=18,"dix-huit ",IF(AA10=19,"dix-neuf ",AA68))))</f>
        <v/>
      </c>
    </row>
    <row r="61" customFormat="false" ht="12.75" hidden="false" customHeight="true" outlineLevel="0" collapsed="false">
      <c r="AA61" s="7" t="str">
        <f aca="false">IF(AA10=21,"et un ",IF(AA10=31,"et un ",IF(AA10=41,"et un ",IF(AA10=51,"et un ",IF(AA10=61,"et un ",AA69)))))</f>
        <v/>
      </c>
    </row>
    <row r="62" customFormat="false" ht="12.75" hidden="false" customHeight="true" outlineLevel="0" collapsed="false">
      <c r="AA62" s="7" t="str">
        <f aca="false">IF(AA11=16,"seize ",IF(AA11=17,"dix-sept ",IF(AA11=18,"dix-huit ",IF(AA11=19,"dix-neuf ",AA70))))</f>
        <v/>
      </c>
    </row>
    <row r="63" customFormat="false" ht="12.75" hidden="false" customHeight="true" outlineLevel="0" collapsed="false">
      <c r="AA63" s="7" t="str">
        <f aca="false">IF(AA11=21,"et un ",IF(AA11=31,"et un ",IF(AA11=41,"et un ",IF(AA11=51,"et un ",IF(AA11=61,"et un ",AA71)))))</f>
        <v/>
      </c>
    </row>
    <row r="64" customFormat="false" ht="12.75" hidden="false" customHeight="true" outlineLevel="0" collapsed="false">
      <c r="AA64" s="7" t="str">
        <f aca="false">IF(AA7=70,"soixante-dix ",IF(AA7=71,"soixante et onze ",IF(AA7=72,"soixante-douze ",IF(AA7=73,"soixante-treize ",IF(AA7=74,"soixante-quatorze ",IF(AA7=75,"soixante-quinze ",AA72))))))</f>
        <v/>
      </c>
    </row>
    <row r="65" customFormat="false" ht="12.75" hidden="false" customHeight="true" outlineLevel="0" collapsed="false">
      <c r="AA65" s="7" t="str">
        <f aca="false">IF(AA13=9,"",IF(AA13=7,"",IF(AA14=0,"",IF(AA14=1,"un ",IF(AA14=2,"deux ",IF(AA14=3,"trois ",IF(AA14=4,"quatre ",IF(AA14=5,"cinq ",AA73))))))))</f>
        <v/>
      </c>
    </row>
    <row r="66" customFormat="false" ht="12.75" hidden="false" customHeight="true" outlineLevel="0" collapsed="false">
      <c r="AA66" s="7" t="str">
        <f aca="false">IF(AA9=70,"soixante-dix ",IF(AA9=71,"soixante et onze ",IF(AA9=72,"soixante-douze ",IF(AA9=73,"soixante-treize ",IF(AA9=74,"soixante-quatorze ",IF(AA9=75,"soixante-quinze ",AA74))))))</f>
        <v/>
      </c>
    </row>
    <row r="67" customFormat="false" ht="12.75" hidden="false" customHeight="true" outlineLevel="0" collapsed="false">
      <c r="AA67" s="7" t="str">
        <f aca="false">IF(AA9=21,"et un ",IF(AA9=31,"et un ",IF(AA9=41,"et un ",IF(AA9=51,"et un ",IF(AA9=61,"et un ",AA75)))))</f>
        <v/>
      </c>
    </row>
    <row r="68" customFormat="false" ht="12.75" hidden="false" customHeight="true" outlineLevel="0" collapsed="false">
      <c r="AA68" s="7" t="str">
        <f aca="false">IF(AA10=70,"soixante-dix ",IF(AA10=71,"soixante et onze ",IF(AA10=72,"soixante-douze ",IF(AA10=73,"soixante-treize ",IF(AA10=74,"soixante-quatorze ",IF(AA10=75,"soixante-quinze ",AA76))))))</f>
        <v/>
      </c>
    </row>
    <row r="69" customFormat="false" ht="12.75" hidden="false" customHeight="true" outlineLevel="0" collapsed="false">
      <c r="AA69" s="7" t="str">
        <f aca="false">IF(AA19=9,"",IF(AA19=7,"",IF(AA20=0,"",IF(AA20=1,"un ",IF(AA20=2,"deux ",IF(AA20=3,"trois ",IF(AA20=4,"quatre ",IF(AA20=5,"cinq ",AA77))))))))</f>
        <v/>
      </c>
    </row>
    <row r="70" customFormat="false" ht="12.75" hidden="false" customHeight="true" outlineLevel="0" collapsed="false">
      <c r="AA70" s="7" t="str">
        <f aca="false">IF(AA11=70,"soixante-dix ",IF(AA11=71,"soixante et onze ",IF(AA11=72,"soixante-douze ",IF(AA11=73,"soixante-treize ",IF(AA11=74,"soixante-quatorze ",IF(AA11=75,"soixante-quinze ",AA78))))))</f>
        <v/>
      </c>
    </row>
    <row r="71" customFormat="false" ht="12.75" hidden="false" customHeight="true" outlineLevel="0" collapsed="false">
      <c r="AA71" s="7" t="str">
        <f aca="false">IF(AA21=9,"",IF(AA21=7,"",IF(AA22=0,"",IF(AA22=1,"un ",IF(AA22=2,"deux ",IF(AA22=3,"trois ",IF(AA22=4,"quatre ",IF(AA22=5,"cinq ",AA79))))))))</f>
        <v/>
      </c>
    </row>
    <row r="72" customFormat="false" ht="12.75" hidden="false" customHeight="true" outlineLevel="0" collapsed="false">
      <c r="AA72" s="7" t="str">
        <f aca="false">IF(AA7=76,"soixante-seize ",IF(AA7=77,"soixante-dix-sept ",IF(AA7=78,"soixante-dix-huit ",IF(AA7=79,"soixante-dix-neuf ",AA80))))</f>
        <v/>
      </c>
    </row>
    <row r="73" customFormat="false" ht="12.75" hidden="false" customHeight="true" outlineLevel="0" collapsed="false">
      <c r="AA73" s="7" t="n">
        <f aca="false">IF(AA13=9,"",IF(AA14=6,"six ",IF(AA14=7,"sept ",IF(AA14=8,"huit ",IF(AA14=9,"neuf ",)))))</f>
        <v>0</v>
      </c>
    </row>
    <row r="74" customFormat="false" ht="12.75" hidden="false" customHeight="true" outlineLevel="0" collapsed="false">
      <c r="AA74" s="7" t="str">
        <f aca="false">IF(AA9=76,"soixante-seize ",IF(AA9=77,"soixante-dix-sept ",IF(AA9=78,"soixante-dix-huit ",IF(AA9=79,"soixante-dix-neuf ",AA81))))</f>
        <v/>
      </c>
    </row>
    <row r="75" customFormat="false" ht="12.75" hidden="false" customHeight="true" outlineLevel="0" collapsed="false">
      <c r="AA75" s="7" t="str">
        <f aca="false">IF(AA16=9,"",IF(AA16=7,"",IF(AA17=0,"",IF(AA17=1,"un ",IF(AA17=2,"deux ",IF(AA17=3,"trois ",IF(AA17=4,"quatre ",IF(AA17=5,"cinq ",AA82))))))))</f>
        <v/>
      </c>
    </row>
    <row r="76" customFormat="false" ht="12.75" hidden="false" customHeight="true" outlineLevel="0" collapsed="false">
      <c r="AA76" s="7" t="str">
        <f aca="false">IF(AA10=76,"soixante-seize ",IF(AA10=77,"soixante-dix-sept ",IF(AA10=78,"soixante-dix-huit ",IF(AA10=79,"soixante-dix-neuf ",AA83))))</f>
        <v/>
      </c>
    </row>
    <row r="77" customFormat="false" ht="12.75" hidden="false" customHeight="true" outlineLevel="0" collapsed="false">
      <c r="AA77" s="7" t="n">
        <f aca="false">IF(AA19=9,"",IF(AA20=6,"six ",IF(AA20=7,"sept ",IF(AA20=8,"huit ",IF(AA20=9,"neuf ",)))))</f>
        <v>0</v>
      </c>
    </row>
    <row r="78" customFormat="false" ht="12.75" hidden="false" customHeight="true" outlineLevel="0" collapsed="false">
      <c r="AA78" s="7" t="str">
        <f aca="false">IF(AA11=76,"soixante-seize ",IF(AA11=77,"soixante-dix-sept ",IF(AA11=78,"soixante-dix-huit ",IF(AA11=79,"soixante-dix-neuf ",AA84))))</f>
        <v/>
      </c>
    </row>
    <row r="79" customFormat="false" ht="12.75" hidden="false" customHeight="true" outlineLevel="0" collapsed="false">
      <c r="AA79" s="7" t="n">
        <f aca="false">IF(AA21=9,"",IF(AA22=6,"six ",IF(AA22=7,"sept ",IF(AA22=8,"huit ",IF(AA22=9,"neuf ",)))))</f>
        <v>0</v>
      </c>
    </row>
    <row r="80" customFormat="false" ht="12.75" hidden="false" customHeight="true" outlineLevel="0" collapsed="false">
      <c r="AA80" s="7" t="str">
        <f aca="false">IF(AA7=90,"quatre-vingt-dix ",IF(AA7=91,"quatre-vingt-onze ",IF(AA7=92,"quatre-vingt-douze ",IF(AA7=93,"quatre-vingt-treize ",IF(AA7=94,"quatre-vingt-quatorze ",IF(AA7=95,"quatre-vingt-quinze ",AA85))))))</f>
        <v/>
      </c>
    </row>
    <row r="81" customFormat="false" ht="12.75" hidden="false" customHeight="true" outlineLevel="0" collapsed="false">
      <c r="AA81" s="7" t="str">
        <f aca="false">IF(AA9=90,"quatre-vingt-dix ",IF(AA9=91,"quatre-vingt-onze ",IF(AA9=92,"quatre-vingt-douze ",IF(AA9=93,"quatre-vingt-treize ",IF(AA9=94,"quatre-vingt-quatorze ",IF(AA9=95,"quatre-vingt-quinze ",AA86))))))</f>
        <v/>
      </c>
    </row>
    <row r="82" customFormat="false" ht="12.75" hidden="false" customHeight="true" outlineLevel="0" collapsed="false">
      <c r="AA82" s="7" t="n">
        <f aca="false">IF(AA16=9,"",IF(AA17=6,"six ",IF(AA17=7,"sept ",IF(AA17=8,"huit ",IF(AA17=9,"neuf ",)))))</f>
        <v>0</v>
      </c>
    </row>
    <row r="83" customFormat="false" ht="12.75" hidden="false" customHeight="true" outlineLevel="0" collapsed="false">
      <c r="AA83" s="7" t="str">
        <f aca="false">IF(AA10=90,"quatre-vingt-dix ",IF(AA10=91,"quatre-vingt-onze ",IF(AA10=92,"quatre-vingt-douze ",IF(AA10=93,"quatre-vingt-treize ",IF(AA10=94,"quatre-vingt-quatorze ",IF(AA10=95,"quatre-vingt-quinze ",AA87))))))</f>
        <v/>
      </c>
    </row>
    <row r="84" customFormat="false" ht="12.75" hidden="false" customHeight="true" outlineLevel="0" collapsed="false">
      <c r="AA84" s="7" t="str">
        <f aca="false">IF(AA11=90,"quatre-vingt-dix ",IF(AA11=91,"quatre-vingt-onze ",IF(AA11=92,"quatre-vingt-douze ",IF(AA11=93,"quatre-vingt-treize ",IF(AA11=94,"quatre-vingt-quatorze ",IF(AA11=95,"quatre-vingt-quinze ",AA88))))))</f>
        <v/>
      </c>
    </row>
    <row r="85" customFormat="false" ht="12.75" hidden="false" customHeight="true" outlineLevel="0" collapsed="false">
      <c r="AA85" s="7" t="str">
        <f aca="false">IF(AA7=96,"quatre-vingt-seize ",IF(AA7=97,"quatre-vingt-dix-sept ",IF(AA7=98,"quatre-vingt-dix-huit ",IF(AA7=99,"quatre-vingt-dix-neuf ",AA89))))</f>
        <v/>
      </c>
    </row>
    <row r="86" customFormat="false" ht="12.75" hidden="false" customHeight="true" outlineLevel="0" collapsed="false">
      <c r="AA86" s="7" t="str">
        <f aca="false">IF(AA9=96,"quatre-vingt-seize ",IF(AA9=97,"quatre-vingt-dix-sept ",IF(AA9=98,"quatre-vingt-dix-huit ",IF(AA9=99,"quatre-vingt-dix-neuf ",AA90))))</f>
        <v/>
      </c>
    </row>
    <row r="87" customFormat="false" ht="12.75" hidden="false" customHeight="true" outlineLevel="0" collapsed="false">
      <c r="AA87" s="7" t="str">
        <f aca="false">IF(AA10=96,"quatre-vingt-seize ",IF(AA10=97,"quatre-vingt-dix-sept ",IF(AA10=98,"quatre-vingt-dix-huit ",IF(AA10=99,"quatre-vingt-dix-neuf ",AA91))))</f>
        <v/>
      </c>
    </row>
    <row r="88" customFormat="false" ht="12.75" hidden="false" customHeight="true" outlineLevel="0" collapsed="false">
      <c r="AA88" s="7" t="str">
        <f aca="false">IF(AA11=96,"quatre-vingt-seize ",IF(AA11=97,"quatre-vingt-dix-sept ",IF(AA11=98,"quatre-vingt-dix-huit ",IF(AA11=99,"quatre-vingt-dix-neuf ",AA92))))</f>
        <v/>
      </c>
    </row>
    <row r="89" customFormat="false" ht="12.75" hidden="false" customHeight="true" outlineLevel="0" collapsed="false">
      <c r="AA89" s="7" t="str">
        <f aca="false">IF(AA13=2,"vingt ",IF(AA13=3,"trente ",IF(AA13=4,"quarante ",IF(AA13=5,"cinquante ",AA93))))</f>
        <v/>
      </c>
    </row>
    <row r="90" customFormat="false" ht="12.75" hidden="false" customHeight="true" outlineLevel="0" collapsed="false">
      <c r="AA90" s="7" t="str">
        <f aca="false">IF(AA16=2,"vingt ",IF(AA16=3,"trente ",IF(AA16=4,"quarante ",IF(AA16=5,"cinquante ",AA94))))</f>
        <v/>
      </c>
    </row>
    <row r="91" customFormat="false" ht="12.75" hidden="false" customHeight="true" outlineLevel="0" collapsed="false">
      <c r="AA91" s="7" t="str">
        <f aca="false">IF(AA19=2,"vingt ",IF(AA19=3,"trente ",IF(AA19=4,"quarante ",IF(AA19=5,"cinquante ",AA95))))</f>
        <v/>
      </c>
    </row>
    <row r="92" customFormat="false" ht="12.75" hidden="false" customHeight="true" outlineLevel="0" collapsed="false">
      <c r="AA92" s="7" t="str">
        <f aca="false">IF(AA21=2,"vingt ",IF(AA21=3,"trente ",IF(AA21=4,"quarante ",IF(AA21=5,"cinquante ",AA96))))</f>
        <v/>
      </c>
    </row>
    <row r="93" customFormat="false" ht="12.75" hidden="false" customHeight="true" outlineLevel="0" collapsed="false">
      <c r="AA93" s="7" t="str">
        <f aca="false">IF(AA13=6,"soixante ",IF(AA7=80,"quatre-vingts ",IF(AA13=8,"quatre-vingt-","")))</f>
        <v/>
      </c>
    </row>
    <row r="94" customFormat="false" ht="12.75" hidden="false" customHeight="true" outlineLevel="0" collapsed="false">
      <c r="AA94" s="7" t="str">
        <f aca="false">IF(AA16=6,"soixante ",IF(AA9=80,"quatre-vingts ",IF(AA16=8,"quatre-vingt-","")))</f>
        <v/>
      </c>
    </row>
    <row r="95" customFormat="false" ht="12.75" hidden="false" customHeight="true" outlineLevel="0" collapsed="false">
      <c r="AA95" s="7" t="str">
        <f aca="false">IF(AA19=6,"soixante ",IF(AA10=80,"quatre-vingts ",IF(AA19=8,"quatre-vingt-","")))</f>
        <v/>
      </c>
    </row>
    <row r="96" customFormat="false" ht="12.75" hidden="false" customHeight="true" outlineLevel="0" collapsed="false">
      <c r="AA96" s="7" t="str">
        <f aca="false">IF(AA21=6,"soixante ",IF(AA11=80,"quatre-vingts ",IF(AA21=8,"quatre-vingt-","")))</f>
        <v/>
      </c>
    </row>
    <row r="97" customFormat="false" ht="12.75" hidden="false" customHeight="true" outlineLevel="0" collapsed="false">
      <c r="AA97" s="7" t="n">
        <f aca="false">0</f>
        <v>0</v>
      </c>
    </row>
    <row r="98" customFormat="false" ht="12.75" hidden="false" customHeight="true" outlineLevel="0" collapsed="false">
      <c r="AA98" s="7" t="str">
        <f aca="false">(AA23&amp;AA24&amp;AA25&amp;AA26&amp;AA27&amp;AA28&amp;AA29&amp;AA30&amp;AA31&amp;AA32&amp;AA33&amp;AA34&amp;AA35&amp;AA36&amp;AA37&amp;AA38&amp;AA39&amp;AA40&amp;AA41)</f>
        <v>zéro euro</v>
      </c>
    </row>
  </sheetData>
  <sheetProtection sheet="true" password="e95e" objects="true" selectLockedCells="true"/>
  <mergeCells count="6">
    <mergeCell ref="C3:J3"/>
    <mergeCell ref="C5:J5"/>
    <mergeCell ref="C11:J11"/>
    <mergeCell ref="C24:J24"/>
    <mergeCell ref="C26:J26"/>
    <mergeCell ref="C28:J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4140625" defaultRowHeight="14.25" zeroHeight="false" outlineLevelRow="0" outlineLevelCol="0"/>
  <cols>
    <col collapsed="false" customWidth="true" hidden="false" outlineLevel="0" max="1" min="1" style="0" width="24.67"/>
  </cols>
  <sheetData>
    <row r="1" customFormat="false" ht="14.25" hidden="false" customHeight="false" outlineLevel="0" collapsed="false">
      <c r="A1" s="7" t="s">
        <v>279</v>
      </c>
      <c r="B1" s="7" t="s">
        <v>280</v>
      </c>
    </row>
    <row r="2" customFormat="false" ht="14.25" hidden="false" customHeight="false" outlineLevel="0" collapsed="false">
      <c r="A2" s="7" t="s">
        <v>281</v>
      </c>
      <c r="B2" s="7" t="s">
        <v>247</v>
      </c>
    </row>
    <row r="3" customFormat="false" ht="14.25" hidden="false" customHeight="false" outlineLevel="0" collapsed="false">
      <c r="A3" s="7" t="s">
        <v>282</v>
      </c>
      <c r="B3" s="7" t="n">
        <v>1</v>
      </c>
    </row>
    <row r="4" customFormat="false" ht="14.25" hidden="false" customHeight="false" outlineLevel="0" collapsed="false">
      <c r="A4" s="7" t="s">
        <v>283</v>
      </c>
      <c r="B4" s="7" t="n">
        <v>0</v>
      </c>
    </row>
    <row r="5" customFormat="false" ht="14.25" hidden="false" customHeight="false" outlineLevel="0" collapsed="false">
      <c r="A5" s="7" t="s">
        <v>284</v>
      </c>
      <c r="B5" s="7" t="n">
        <v>0</v>
      </c>
    </row>
    <row r="6" customFormat="false" ht="14.25" hidden="false" customHeight="false" outlineLevel="0" collapsed="false">
      <c r="A6" s="7" t="s">
        <v>285</v>
      </c>
      <c r="B6" s="7" t="n">
        <v>1</v>
      </c>
    </row>
    <row r="7" customFormat="false" ht="14.25" hidden="false" customHeight="false" outlineLevel="0" collapsed="false">
      <c r="A7" s="7" t="s">
        <v>286</v>
      </c>
      <c r="B7" s="7" t="n">
        <v>1</v>
      </c>
    </row>
    <row r="8" customFormat="false" ht="14.25" hidden="false" customHeight="false" outlineLevel="0" collapsed="false">
      <c r="A8" s="7" t="s">
        <v>287</v>
      </c>
      <c r="B8" s="7" t="n">
        <v>0</v>
      </c>
    </row>
    <row r="9" customFormat="false" ht="14.25" hidden="false" customHeight="false" outlineLevel="0" collapsed="false">
      <c r="A9" s="7" t="s">
        <v>288</v>
      </c>
      <c r="B9" s="7" t="n">
        <v>0</v>
      </c>
    </row>
    <row r="10" customFormat="false" ht="14.25" hidden="false" customHeight="false" outlineLevel="0" collapsed="false">
      <c r="A10" s="7" t="s">
        <v>289</v>
      </c>
      <c r="C10" s="7" t="s">
        <v>290</v>
      </c>
    </row>
    <row r="11" customFormat="false" ht="14.25" hidden="false" customHeight="false" outlineLevel="0" collapsed="false">
      <c r="A11" s="7" t="s">
        <v>291</v>
      </c>
      <c r="B11" s="7" t="n">
        <v>0</v>
      </c>
    </row>
    <row r="12" customFormat="false" ht="14.25" hidden="false" customHeight="false" outlineLevel="0" collapsed="false">
      <c r="A12" s="7" t="s">
        <v>292</v>
      </c>
      <c r="B12" s="7" t="s">
        <v>293</v>
      </c>
    </row>
  </sheetData>
  <sheetProtection sheet="true" password="e95e" objects="true" selectLockedCells="true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J2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8.94140625" defaultRowHeight="12.75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35"/>
    <col collapsed="false" customWidth="true" hidden="false" outlineLevel="0" max="10" min="3" style="0" width="11.45"/>
  </cols>
  <sheetData>
    <row r="2" customFormat="false" ht="12.75" hidden="false" customHeight="true" outlineLevel="0" collapsed="false">
      <c r="B2" s="80" t="s">
        <v>294</v>
      </c>
      <c r="C2" s="80"/>
      <c r="D2" s="80"/>
      <c r="E2" s="80"/>
      <c r="F2" s="80"/>
      <c r="G2" s="80"/>
      <c r="H2" s="80"/>
      <c r="I2" s="80"/>
      <c r="J2" s="80"/>
    </row>
    <row r="4" customFormat="false" ht="12.75" hidden="false" customHeight="true" outlineLevel="0" collapsed="false">
      <c r="A4" s="73" t="s">
        <v>245</v>
      </c>
      <c r="B4" s="74" t="s">
        <v>295</v>
      </c>
      <c r="C4" s="81"/>
      <c r="D4" s="81"/>
      <c r="E4" s="81"/>
      <c r="F4" s="81"/>
      <c r="G4" s="81"/>
      <c r="H4" s="81"/>
      <c r="I4" s="81"/>
      <c r="J4" s="81"/>
    </row>
    <row r="6" customFormat="false" ht="12.75" hidden="false" customHeight="true" outlineLevel="0" collapsed="false">
      <c r="A6" s="73" t="s">
        <v>248</v>
      </c>
      <c r="B6" s="74" t="s">
        <v>296</v>
      </c>
      <c r="C6" s="81"/>
      <c r="D6" s="81"/>
      <c r="E6" s="81"/>
      <c r="F6" s="81"/>
      <c r="G6" s="81"/>
      <c r="H6" s="81"/>
      <c r="I6" s="81"/>
      <c r="J6" s="81"/>
    </row>
    <row r="8" customFormat="false" ht="12.75" hidden="false" customHeight="true" outlineLevel="0" collapsed="false">
      <c r="A8" s="73" t="s">
        <v>251</v>
      </c>
      <c r="B8" s="74" t="s">
        <v>297</v>
      </c>
      <c r="C8" s="81"/>
      <c r="D8" s="81"/>
      <c r="E8" s="81"/>
      <c r="F8" s="81"/>
      <c r="G8" s="81"/>
      <c r="H8" s="81"/>
      <c r="I8" s="81"/>
      <c r="J8" s="81"/>
    </row>
    <row r="10" customFormat="false" ht="12.75" hidden="false" customHeight="true" outlineLevel="0" collapsed="false">
      <c r="A10" s="73" t="s">
        <v>254</v>
      </c>
      <c r="B10" s="74" t="s">
        <v>298</v>
      </c>
      <c r="C10" s="82"/>
      <c r="D10" s="82"/>
      <c r="E10" s="82"/>
      <c r="F10" s="82"/>
      <c r="G10" s="82"/>
      <c r="H10" s="82"/>
      <c r="I10" s="82"/>
      <c r="J10" s="82"/>
    </row>
    <row r="12" customFormat="false" ht="12.75" hidden="false" customHeight="true" outlineLevel="0" collapsed="false">
      <c r="A12" s="73" t="s">
        <v>256</v>
      </c>
      <c r="B12" s="74" t="s">
        <v>299</v>
      </c>
      <c r="C12" s="81"/>
      <c r="D12" s="81"/>
      <c r="E12" s="81"/>
      <c r="F12" s="81"/>
      <c r="G12" s="81"/>
      <c r="H12" s="81"/>
      <c r="I12" s="81"/>
      <c r="J12" s="81"/>
    </row>
    <row r="14" customFormat="false" ht="12.75" hidden="false" customHeight="true" outlineLevel="0" collapsed="false">
      <c r="A14" s="73" t="s">
        <v>258</v>
      </c>
      <c r="B14" s="74" t="s">
        <v>300</v>
      </c>
      <c r="C14" s="81"/>
      <c r="D14" s="81"/>
      <c r="E14" s="81"/>
      <c r="F14" s="81"/>
      <c r="G14" s="81"/>
      <c r="H14" s="81"/>
      <c r="I14" s="81"/>
      <c r="J14" s="81"/>
    </row>
    <row r="16" customFormat="false" ht="12.75" hidden="false" customHeight="true" outlineLevel="0" collapsed="false">
      <c r="A16" s="73" t="s">
        <v>261</v>
      </c>
      <c r="B16" s="74" t="s">
        <v>301</v>
      </c>
      <c r="C16" s="81"/>
      <c r="D16" s="81"/>
      <c r="E16" s="81"/>
      <c r="F16" s="81"/>
      <c r="G16" s="81"/>
      <c r="H16" s="81"/>
      <c r="I16" s="81"/>
      <c r="J16" s="81"/>
    </row>
    <row r="18" customFormat="false" ht="12.75" hidden="false" customHeight="true" outlineLevel="0" collapsed="false">
      <c r="A18" s="73" t="s">
        <v>264</v>
      </c>
      <c r="B18" s="74" t="s">
        <v>302</v>
      </c>
      <c r="C18" s="83"/>
      <c r="D18" s="83"/>
      <c r="E18" s="83"/>
      <c r="F18" s="83"/>
      <c r="G18" s="83"/>
      <c r="H18" s="83"/>
      <c r="I18" s="83"/>
      <c r="J18" s="83"/>
    </row>
    <row r="20" customFormat="false" ht="12.75" hidden="false" customHeight="true" outlineLevel="0" collapsed="false">
      <c r="A20" s="73" t="s">
        <v>303</v>
      </c>
      <c r="B20" s="74" t="s">
        <v>304</v>
      </c>
      <c r="C20" s="83"/>
      <c r="D20" s="83"/>
      <c r="E20" s="83"/>
      <c r="F20" s="83"/>
      <c r="G20" s="83"/>
      <c r="H20" s="83"/>
      <c r="I20" s="83"/>
      <c r="J20" s="83"/>
    </row>
    <row r="22" customFormat="false" ht="12.75" hidden="false" customHeight="true" outlineLevel="0" collapsed="false">
      <c r="A22" s="73" t="s">
        <v>271</v>
      </c>
      <c r="B22" s="74" t="s">
        <v>305</v>
      </c>
      <c r="C22" s="83"/>
      <c r="D22" s="83"/>
      <c r="E22" s="83"/>
      <c r="F22" s="83"/>
      <c r="G22" s="83"/>
      <c r="H22" s="83"/>
      <c r="I22" s="83"/>
      <c r="J22" s="83"/>
    </row>
    <row r="24" customFormat="false" ht="12.75" hidden="false" customHeight="true" outlineLevel="0" collapsed="false">
      <c r="A24" s="73" t="s">
        <v>274</v>
      </c>
      <c r="B24" s="74" t="s">
        <v>306</v>
      </c>
      <c r="C24" s="81"/>
      <c r="D24" s="81"/>
      <c r="E24" s="81"/>
      <c r="F24" s="81"/>
      <c r="G24" s="81"/>
      <c r="H24" s="81"/>
      <c r="I24" s="81"/>
      <c r="J24" s="81"/>
    </row>
    <row r="28" customFormat="false" ht="60" hidden="false" customHeight="true" outlineLevel="0" collapsed="false">
      <c r="A28" s="73" t="s">
        <v>277</v>
      </c>
      <c r="B28" s="74" t="s">
        <v>307</v>
      </c>
      <c r="C28" s="81"/>
      <c r="D28" s="81"/>
      <c r="E28" s="81"/>
      <c r="F28" s="81"/>
      <c r="G28" s="81"/>
      <c r="H28" s="81"/>
      <c r="I28" s="81"/>
      <c r="J28" s="81"/>
    </row>
  </sheetData>
  <sheetProtection sheet="true" password="e95e" objects="true" selectLockedCells="true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2:F5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ColWidth="8.94140625" defaultRowHeight="12.75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8.13"/>
    <col collapsed="false" customWidth="true" hidden="false" outlineLevel="0" max="6" min="3" style="0" width="15.56"/>
  </cols>
  <sheetData>
    <row r="2" customFormat="false" ht="15.75" hidden="false" customHeight="true" outlineLevel="0" collapsed="false">
      <c r="B2" s="84" t="s">
        <v>308</v>
      </c>
      <c r="C2" s="84"/>
      <c r="D2" s="84"/>
      <c r="E2" s="84"/>
      <c r="F2" s="84"/>
    </row>
    <row r="4" customFormat="false" ht="12.75" hidden="false" customHeight="true" outlineLevel="0" collapsed="false">
      <c r="B4" s="85" t="s">
        <v>309</v>
      </c>
      <c r="C4" s="85" t="s">
        <v>310</v>
      </c>
      <c r="D4" s="85" t="s">
        <v>311</v>
      </c>
      <c r="E4" s="85" t="s">
        <v>312</v>
      </c>
      <c r="F4" s="85" t="s">
        <v>313</v>
      </c>
    </row>
    <row r="6" customFormat="false" ht="12.75" hidden="false" customHeight="true" outlineLevel="0" collapsed="false">
      <c r="B6" s="86"/>
      <c r="C6" s="87"/>
      <c r="D6" s="88"/>
      <c r="E6" s="89"/>
      <c r="F6" s="90" t="str">
        <f aca="false">IF(AND(E6= "",D6= ""), "", ROUND(ROUND(E6, 2) * ROUND(D6, 3), 2))</f>
        <v/>
      </c>
    </row>
    <row r="8" customFormat="false" ht="12.75" hidden="false" customHeight="true" outlineLevel="0" collapsed="false">
      <c r="B8" s="86"/>
      <c r="C8" s="87"/>
      <c r="D8" s="88"/>
      <c r="E8" s="89"/>
      <c r="F8" s="90" t="str">
        <f aca="false">IF(AND(E8= "",D8= ""), "", ROUND(ROUND(E8, 2) * ROUND(D8, 3), 2))</f>
        <v/>
      </c>
    </row>
    <row r="10" customFormat="false" ht="12.75" hidden="false" customHeight="true" outlineLevel="0" collapsed="false">
      <c r="B10" s="86"/>
      <c r="C10" s="87"/>
      <c r="D10" s="88"/>
      <c r="E10" s="89"/>
      <c r="F10" s="90" t="str">
        <f aca="false">IF(AND(E10= "",D10= ""), "", ROUND(ROUND(E10, 2) * ROUND(D10, 3), 2))</f>
        <v/>
      </c>
    </row>
    <row r="12" customFormat="false" ht="12.75" hidden="false" customHeight="true" outlineLevel="0" collapsed="false">
      <c r="B12" s="86"/>
      <c r="C12" s="87"/>
      <c r="D12" s="88"/>
      <c r="E12" s="89"/>
      <c r="F12" s="90" t="str">
        <f aca="false">IF(AND(E12= "",D12= ""), "", ROUND(ROUND(E12, 2) * ROUND(D12, 3), 2))</f>
        <v/>
      </c>
    </row>
    <row r="14" customFormat="false" ht="12.75" hidden="false" customHeight="true" outlineLevel="0" collapsed="false">
      <c r="B14" s="86"/>
      <c r="C14" s="87"/>
      <c r="D14" s="88"/>
      <c r="E14" s="89"/>
      <c r="F14" s="90" t="str">
        <f aca="false">IF(AND(E14= "",D14= ""), "", ROUND(ROUND(E14, 2) * ROUND(D14, 3), 2))</f>
        <v/>
      </c>
    </row>
    <row r="16" customFormat="false" ht="12.75" hidden="false" customHeight="true" outlineLevel="0" collapsed="false">
      <c r="B16" s="86"/>
      <c r="C16" s="87"/>
      <c r="D16" s="88"/>
      <c r="E16" s="89"/>
      <c r="F16" s="90" t="str">
        <f aca="false">IF(AND(E16= "",D16= ""), "", ROUND(ROUND(E16, 2) * ROUND(D16, 3), 2))</f>
        <v/>
      </c>
    </row>
    <row r="18" customFormat="false" ht="12.75" hidden="false" customHeight="true" outlineLevel="0" collapsed="false">
      <c r="B18" s="86"/>
      <c r="C18" s="87"/>
      <c r="D18" s="88"/>
      <c r="E18" s="89"/>
      <c r="F18" s="90" t="str">
        <f aca="false">IF(AND(E18= "",D18= ""), "", ROUND(ROUND(E18, 2) * ROUND(D18, 3), 2))</f>
        <v/>
      </c>
    </row>
    <row r="20" customFormat="false" ht="12.75" hidden="false" customHeight="true" outlineLevel="0" collapsed="false">
      <c r="B20" s="86"/>
      <c r="C20" s="87"/>
      <c r="D20" s="88"/>
      <c r="E20" s="89"/>
      <c r="F20" s="90" t="str">
        <f aca="false">IF(AND(E20= "",D20= ""), "", ROUND(ROUND(E20, 2) * ROUND(D20, 3), 2))</f>
        <v/>
      </c>
    </row>
    <row r="22" customFormat="false" ht="12.75" hidden="false" customHeight="true" outlineLevel="0" collapsed="false">
      <c r="B22" s="86"/>
      <c r="C22" s="87"/>
      <c r="D22" s="88"/>
      <c r="E22" s="89"/>
      <c r="F22" s="90" t="str">
        <f aca="false">IF(AND(E22= "",D22= ""), "", ROUND(ROUND(E22, 2) * ROUND(D22, 3), 2))</f>
        <v/>
      </c>
    </row>
    <row r="24" customFormat="false" ht="12.75" hidden="false" customHeight="true" outlineLevel="0" collapsed="false">
      <c r="B24" s="86"/>
      <c r="C24" s="87"/>
      <c r="D24" s="88"/>
      <c r="E24" s="89"/>
      <c r="F24" s="90" t="str">
        <f aca="false">IF(AND(E24= "",D24= ""), "", ROUND(ROUND(E24, 2) * ROUND(D24, 3), 2))</f>
        <v/>
      </c>
    </row>
    <row r="26" customFormat="false" ht="12.75" hidden="false" customHeight="true" outlineLevel="0" collapsed="false">
      <c r="B26" s="86"/>
      <c r="C26" s="87"/>
      <c r="D26" s="88"/>
      <c r="E26" s="89"/>
      <c r="F26" s="90" t="str">
        <f aca="false">IF(AND(E26= "",D26= ""), "", ROUND(ROUND(E26, 2) * ROUND(D26, 3), 2))</f>
        <v/>
      </c>
    </row>
    <row r="28" customFormat="false" ht="12.75" hidden="false" customHeight="true" outlineLevel="0" collapsed="false">
      <c r="B28" s="86"/>
      <c r="C28" s="87"/>
      <c r="D28" s="88"/>
      <c r="E28" s="89"/>
      <c r="F28" s="90" t="str">
        <f aca="false">IF(AND(E28= "",D28= ""), "", ROUND(ROUND(E28, 2) * ROUND(D28, 3), 2))</f>
        <v/>
      </c>
    </row>
    <row r="30" customFormat="false" ht="12.75" hidden="false" customHeight="true" outlineLevel="0" collapsed="false">
      <c r="B30" s="86"/>
      <c r="C30" s="87"/>
      <c r="D30" s="88"/>
      <c r="E30" s="89"/>
      <c r="F30" s="90" t="str">
        <f aca="false">IF(AND(E30= "",D30= ""), "", ROUND(ROUND(E30, 2) * ROUND(D30, 3), 2))</f>
        <v/>
      </c>
    </row>
    <row r="32" customFormat="false" ht="12.75" hidden="false" customHeight="true" outlineLevel="0" collapsed="false">
      <c r="B32" s="86"/>
      <c r="C32" s="87"/>
      <c r="D32" s="88"/>
      <c r="E32" s="89"/>
      <c r="F32" s="90" t="str">
        <f aca="false">IF(AND(E32= "",D32= ""), "", ROUND(ROUND(E32, 2) * ROUND(D32, 3), 2))</f>
        <v/>
      </c>
    </row>
    <row r="34" customFormat="false" ht="12.75" hidden="false" customHeight="true" outlineLevel="0" collapsed="false">
      <c r="B34" s="86"/>
      <c r="C34" s="87"/>
      <c r="D34" s="88"/>
      <c r="E34" s="89"/>
      <c r="F34" s="90" t="str">
        <f aca="false">IF(AND(E34= "",D34= ""), "", ROUND(ROUND(E34, 2) * ROUND(D34, 3), 2))</f>
        <v/>
      </c>
    </row>
    <row r="36" customFormat="false" ht="12.75" hidden="false" customHeight="true" outlineLevel="0" collapsed="false">
      <c r="B36" s="86"/>
      <c r="C36" s="87"/>
      <c r="D36" s="88"/>
      <c r="E36" s="89"/>
      <c r="F36" s="90" t="str">
        <f aca="false">IF(AND(E36= "",D36= ""), "", ROUND(ROUND(E36, 2) * ROUND(D36, 3), 2))</f>
        <v/>
      </c>
    </row>
    <row r="38" customFormat="false" ht="12.75" hidden="false" customHeight="true" outlineLevel="0" collapsed="false">
      <c r="B38" s="86"/>
      <c r="C38" s="87"/>
      <c r="D38" s="88"/>
      <c r="E38" s="89"/>
      <c r="F38" s="90" t="str">
        <f aca="false">IF(AND(E38= "",D38= ""), "", ROUND(ROUND(E38, 2) * ROUND(D38, 3), 2))</f>
        <v/>
      </c>
    </row>
    <row r="40" customFormat="false" ht="12.75" hidden="false" customHeight="true" outlineLevel="0" collapsed="false">
      <c r="B40" s="86"/>
      <c r="C40" s="87"/>
      <c r="D40" s="88"/>
      <c r="E40" s="89"/>
      <c r="F40" s="90" t="str">
        <f aca="false">IF(AND(E40= "",D40= ""), "", ROUND(ROUND(E40, 2) * ROUND(D40, 3), 2))</f>
        <v/>
      </c>
    </row>
    <row r="42" customFormat="false" ht="12.75" hidden="false" customHeight="true" outlineLevel="0" collapsed="false">
      <c r="B42" s="86"/>
      <c r="C42" s="87"/>
      <c r="D42" s="88"/>
      <c r="E42" s="89"/>
      <c r="F42" s="90" t="str">
        <f aca="false">IF(AND(E42= "",D42= ""), "", ROUND(ROUND(E42, 2) * ROUND(D42, 3), 2))</f>
        <v/>
      </c>
    </row>
    <row r="44" customFormat="false" ht="12.75" hidden="false" customHeight="true" outlineLevel="0" collapsed="false">
      <c r="B44" s="86"/>
      <c r="C44" s="87"/>
      <c r="D44" s="88"/>
      <c r="E44" s="89"/>
      <c r="F44" s="90" t="str">
        <f aca="false">IF(AND(E44= "",D44= ""), "", ROUND(ROUND(E44, 2) * ROUND(D44, 3), 2))</f>
        <v/>
      </c>
    </row>
    <row r="46" customFormat="false" ht="12.75" hidden="false" customHeight="true" outlineLevel="0" collapsed="false">
      <c r="B46" s="86"/>
      <c r="C46" s="87"/>
      <c r="D46" s="88"/>
      <c r="E46" s="89"/>
      <c r="F46" s="90" t="str">
        <f aca="false">IF(AND(E46= "",D46= ""), "", ROUND(ROUND(E46, 2) * ROUND(D46, 3), 2))</f>
        <v/>
      </c>
    </row>
    <row r="48" customFormat="false" ht="12.75" hidden="false" customHeight="true" outlineLevel="0" collapsed="false">
      <c r="B48" s="86"/>
      <c r="C48" s="87"/>
      <c r="D48" s="88"/>
      <c r="E48" s="89"/>
      <c r="F48" s="90" t="str">
        <f aca="false">IF(AND(E48= "",D48= ""), "", ROUND(ROUND(E48, 2) * ROUND(D48, 3), 2))</f>
        <v/>
      </c>
    </row>
    <row r="50" customFormat="false" ht="12.75" hidden="false" customHeight="true" outlineLevel="0" collapsed="false">
      <c r="B50" s="86"/>
      <c r="C50" s="87"/>
      <c r="D50" s="88"/>
      <c r="E50" s="89"/>
      <c r="F50" s="90" t="str">
        <f aca="false">IF(AND(E50= "",D50= ""), "", ROUND(ROUND(E50, 2) * ROUND(D50, 3), 2))</f>
        <v/>
      </c>
    </row>
    <row r="52" customFormat="false" ht="12.75" hidden="false" customHeight="true" outlineLevel="0" collapsed="false">
      <c r="B52" s="86"/>
      <c r="C52" s="87"/>
      <c r="D52" s="88"/>
      <c r="E52" s="89"/>
      <c r="F52" s="90" t="str">
        <f aca="false">IF(AND(E52= "",D52= ""), "", ROUND(ROUND(E52, 2) * ROUND(D52, 3), 2))</f>
        <v/>
      </c>
    </row>
    <row r="54" customFormat="false" ht="12.75" hidden="false" customHeight="true" outlineLevel="0" collapsed="false">
      <c r="B54" s="86"/>
      <c r="C54" s="87"/>
      <c r="D54" s="88"/>
      <c r="E54" s="89"/>
      <c r="F54" s="90" t="str">
        <f aca="false">IF(AND(E54= "",D54= ""), "", ROUND(ROUND(E54, 2) * ROUND(D54, 3), 2))</f>
        <v/>
      </c>
    </row>
  </sheetData>
  <sheetProtection sheet="true" password="e95e" objects="true" selectLockedCells="true"/>
  <mergeCells count="1">
    <mergeCell ref="B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2025-04-27T16:11:37Z</dcterms:created>
  <dc:creator/>
  <dc:description/>
  <dc:language>fr-FR</dc:language>
  <cp:lastModifiedBy>Fabrice VIDAL</cp:lastModifiedBy>
  <dcterms:modified xsi:type="dcterms:W3CDTF">2026-02-05T09:40:02Z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